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-人民币" sheetId="26" r:id="rId1"/>
    <sheet name="国外-美金" sheetId="23" r:id="rId2"/>
  </sheets>
  <definedNames>
    <definedName name="_xlnm._FilterDatabase" localSheetId="0" hidden="1">'国内-人民币'!$A$1:$I$57</definedName>
    <definedName name="_xlnm._FilterDatabase" localSheetId="1" hidden="1">'国外-美金'!$A$1:$I$8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<sst xmlns="http://schemas.openxmlformats.org/spreadsheetml/2006/main" count="201" uniqueCount="79">
  <si>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</si>
  <si>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</si>
  <si>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</si>
  <si>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sz val="11"/>
        <rFont val="Arial"/>
        <charset val="134"/>
      </rPr>
      <t>PO</t>
    </r>
    <r>
      <rPr>
        <sz val="11"/>
        <rFont val="宋体"/>
        <charset val="134"/>
      </rPr>
      <t>号</t>
    </r>
  </si>
  <si>
    <t>睿颢合同号</t>
  </si>
  <si>
    <t>款号</t>
  </si>
  <si>
    <t>品名</t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</si>
  <si>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</si>
  <si>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t>单价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</si>
  <si>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</si>
  <si>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Lisa</t>
  </si>
  <si>
    <t>RBSKDS0075</t>
  </si>
  <si>
    <t>ARIBAU 1471-759-800
CHINA 女上装</t>
  </si>
  <si>
    <t>白色空白芯片标WLBCRF1019-65*20（+4%）</t>
  </si>
  <si>
    <t>白色空白芯片标WLBCRF1019-65*20-免费损耗1%</t>
  </si>
  <si>
    <t>白色空白芯片标WLBCRF1019-65*20-大货样</t>
  </si>
  <si>
    <t>蓝黑织标WLBWGEN003（BKWOL25011）-65*20mm</t>
  </si>
  <si>
    <t>蓝黑主标WLBCGEN033 （ BKWOL24026）-32*15mm</t>
  </si>
  <si>
    <t>黑色缎带洗标CLBCGEN004*4页-60*25mm</t>
  </si>
  <si>
    <t>黑色空白标BKKBXM24004（60*25mm）</t>
  </si>
  <si>
    <t>黑色 吊绳 MRBCGEN004-320*1.5mm</t>
  </si>
  <si>
    <t>蓝黑吊牌HPBCRFI006-160*60mm（背面黑压印）-RFID LOGO</t>
  </si>
  <si>
    <t>45193
46017</t>
  </si>
  <si>
    <t>RBSKDS0078</t>
  </si>
  <si>
    <t>SADE 1559-758-800/982
CAMBODIA 女上装</t>
  </si>
  <si>
    <t>蓝黑RFID织标WLBCRFI020（BKWOR25002）-65*20mm（+4%）</t>
  </si>
  <si>
    <t>蓝黑RFID织标WLBCRFI020（BKWOR25002）-65*20mm-免费损耗1%</t>
  </si>
  <si>
    <t>蓝黑RFID织标WLBCRFI020（BKWOR25002）-65*20mm-大货样</t>
  </si>
  <si>
    <t>蓝黑RFID织标WLBCRFI020（BKWOR25002）-65*20mm补数（+4%）</t>
  </si>
  <si>
    <t>蓝黑吊牌HPBCRFI005（BKHTP24007）-120*45mm（背面黑压印）-RFID LOGO</t>
  </si>
  <si>
    <t>RBSKDS0079</t>
  </si>
  <si>
    <t>SOTA 1561-758-800
CAMBODIA 女裤子</t>
  </si>
  <si>
    <t>45652
45691
45692
45693</t>
  </si>
  <si>
    <t>RBSKDS0080</t>
  </si>
  <si>
    <t>1630-758-700
CAMBODIA 女上衣</t>
  </si>
  <si>
    <t>黑色织标WLBCRFI006-51*51mm-RFID（+4%）</t>
  </si>
  <si>
    <t>黑色织标WLBCRFI006-51*51mm-免费损耗1%</t>
  </si>
  <si>
    <t>黑色织标WLBCRFI006-51*51mm-大货样</t>
  </si>
  <si>
    <t>RBSKDS0082</t>
  </si>
  <si>
    <t>SATIN 1658-759-712
China 女上衣</t>
  </si>
  <si>
    <t>RBSKDS0085</t>
  </si>
  <si>
    <t>SADE 1559-758-800/982
CAMBODIA 女上装 补单</t>
  </si>
  <si>
    <t>RBSKDS0086</t>
  </si>
  <si>
    <t>SOTA 1561-758-800
CAMBODIA 女裤子 补单</t>
  </si>
  <si>
    <t>发  票  通  知  单</t>
  </si>
  <si>
    <t>编号
（发票张数）</t>
  </si>
  <si>
    <t>申请日期</t>
  </si>
  <si>
    <t>客户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</si>
  <si>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</si>
  <si>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</si>
  <si>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</si>
  <si>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</si>
  <si>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</si>
  <si>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</si>
  <si>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</si>
  <si>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</si>
  <si>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</si>
  <si>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主标</t>
  </si>
  <si>
    <t>100%涤纶</t>
  </si>
  <si>
    <t>千克</t>
  </si>
  <si>
    <t>MOZ3101251220BERSCY</t>
  </si>
  <si>
    <t>洗标</t>
  </si>
  <si>
    <t>挂绳</t>
  </si>
  <si>
    <t>100%棉</t>
  </si>
  <si>
    <t>尺码标</t>
  </si>
  <si>
    <t>吊牌</t>
  </si>
  <si>
    <t>纸质</t>
  </si>
  <si>
    <t>MOZ3101251231BERSCY</t>
  </si>
  <si>
    <t>MOZ3101251224BERSCY</t>
  </si>
  <si>
    <t>MOZ3101251228BERSCY</t>
  </si>
  <si>
    <t>MOZ3101260106BERSCY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</si>
  <si>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(USD)</t>
    </r>
  </si>
  <si>
    <t>白色吊牌HPBCGEN011-60*95mm-RFID LOGO-新版</t>
  </si>
  <si>
    <t>42549
43099
43100</t>
  </si>
  <si>
    <t>RBSKDS0081</t>
  </si>
  <si>
    <t>TOPITO 1213-758-800
CAMBODIA 女上衣 补单2</t>
  </si>
  <si>
    <t>RBSKDS0083</t>
  </si>
  <si>
    <t>TOPITO 1213-758-800
CAMBODIA 女上衣 补单3</t>
  </si>
  <si>
    <t>黑色织标WLBCRFI006-51*51mm-RFID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</si>
</sst>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name val="Calibri"/>
      <charset val="134"/>
    </font>
    <font>
      <sz val="10.5"/>
      <color rgb="FF000000"/>
      <name val="Helvetica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8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8" fontId="12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8" fontId="12" fillId="3" borderId="1" xfId="0" applyNumberFormat="1" applyFont="1" applyFill="1" applyBorder="1" applyAlignment="1">
      <alignment horizontal="center" vertical="center" wrapText="1"/>
    </xf>
    <xf numFmtId="8" fontId="12" fillId="2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tabSelected="1" zoomScale="85" zoomScaleNormal="85" topLeftCell="A62" workbookViewId="0">
      <selection activeCell="I82" sqref="I82"/>
    </sheetView>
  </sheetViews>
  <sheetFormatPr defaultColWidth="24.7272727272727" defaultRowHeight="27" customHeight="1"/>
  <cols>
    <col min="1" max="1" width="16.5727272727273" style="21" customWidth="1"/>
    <col min="2" max="2" width="16.6727272727273" style="21" customWidth="1"/>
    <col min="3" max="3" width="23.5272727272727" style="21" customWidth="1"/>
    <col min="4" max="4" width="25.3454545454545" style="21" customWidth="1"/>
    <col min="5" max="5" width="36.3636363636364" style="21" customWidth="1"/>
    <col min="6" max="6" width="55.8272727272727" style="21" customWidth="1"/>
    <col min="7" max="7" width="15.9363636363636" style="21" customWidth="1"/>
    <col min="8" max="8" width="23.2090909090909" style="21" customWidth="1"/>
    <col min="9" max="9" width="16.6727272727273" style="21" customWidth="1"/>
    <col min="10" max="14" width="24.7272727272727" style="2" customWidth="1"/>
    <col min="15" max="16384" width="24.7272727272727" style="2"/>
  </cols>
  <sheetData>
    <row r="1" ht="44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customHeight="1" spans="1:9">
      <c r="A3" s="22">
        <v>45994</v>
      </c>
      <c r="B3" s="23" t="s">
        <v>10</v>
      </c>
      <c r="C3" s="24">
        <v>44402</v>
      </c>
      <c r="D3" s="25" t="s">
        <v>11</v>
      </c>
      <c r="E3" s="26" t="s">
        <v>12</v>
      </c>
      <c r="F3" s="16" t="s">
        <v>13</v>
      </c>
      <c r="G3" s="27">
        <f>1500*1.04</f>
        <v>1560</v>
      </c>
      <c r="H3" s="28">
        <v>0.85</v>
      </c>
      <c r="I3" s="27">
        <f t="shared" ref="I3:I56" si="0">G3*H3</f>
        <v>1326</v>
      </c>
    </row>
    <row r="4" customHeight="1" spans="1:9">
      <c r="A4" s="29"/>
      <c r="B4" s="30"/>
      <c r="C4" s="31"/>
      <c r="D4" s="32"/>
      <c r="E4" s="33"/>
      <c r="F4" s="16" t="s">
        <v>14</v>
      </c>
      <c r="G4" s="27">
        <f>1500*0.01</f>
        <v>15</v>
      </c>
      <c r="H4" s="28">
        <v>0</v>
      </c>
      <c r="I4" s="27">
        <f t="shared" si="0"/>
        <v>0</v>
      </c>
    </row>
    <row r="5" customHeight="1" spans="1:9">
      <c r="A5" s="29"/>
      <c r="B5" s="30"/>
      <c r="C5" s="31"/>
      <c r="D5" s="32"/>
      <c r="E5" s="33"/>
      <c r="F5" s="16" t="s">
        <v>15</v>
      </c>
      <c r="G5" s="27">
        <f>4*5</f>
        <v>20</v>
      </c>
      <c r="H5" s="28">
        <v>0</v>
      </c>
      <c r="I5" s="27">
        <f t="shared" si="0"/>
        <v>0</v>
      </c>
    </row>
    <row r="6" customHeight="1" spans="1:9">
      <c r="A6" s="29"/>
      <c r="B6" s="30"/>
      <c r="C6" s="31"/>
      <c r="D6" s="32"/>
      <c r="E6" s="33"/>
      <c r="F6" s="34" t="s">
        <v>16</v>
      </c>
      <c r="G6" s="35">
        <v>1500</v>
      </c>
      <c r="H6" s="36">
        <v>0.15</v>
      </c>
      <c r="I6" s="27">
        <f t="shared" si="0"/>
        <v>225</v>
      </c>
    </row>
    <row r="7" customHeight="1" spans="1:9">
      <c r="A7" s="29"/>
      <c r="B7" s="30"/>
      <c r="C7" s="31"/>
      <c r="D7" s="32"/>
      <c r="E7" s="33"/>
      <c r="F7" s="34" t="s">
        <v>17</v>
      </c>
      <c r="G7" s="35">
        <v>1500</v>
      </c>
      <c r="H7" s="36">
        <v>0.08</v>
      </c>
      <c r="I7" s="27">
        <f t="shared" si="0"/>
        <v>120</v>
      </c>
    </row>
    <row r="8" customHeight="1" spans="1:9">
      <c r="A8" s="29"/>
      <c r="B8" s="30"/>
      <c r="C8" s="31"/>
      <c r="D8" s="32"/>
      <c r="E8" s="33"/>
      <c r="F8" s="27" t="s">
        <v>18</v>
      </c>
      <c r="G8" s="35">
        <f>1500*4</f>
        <v>6000</v>
      </c>
      <c r="H8" s="28">
        <v>0.045</v>
      </c>
      <c r="I8" s="27">
        <f t="shared" si="0"/>
        <v>270</v>
      </c>
    </row>
    <row r="9" customHeight="1" spans="1:9">
      <c r="A9" s="29"/>
      <c r="B9" s="30"/>
      <c r="C9" s="31"/>
      <c r="D9" s="32"/>
      <c r="E9" s="33"/>
      <c r="F9" s="27" t="s">
        <v>19</v>
      </c>
      <c r="G9" s="35">
        <v>1500</v>
      </c>
      <c r="H9" s="28">
        <v>0.033</v>
      </c>
      <c r="I9" s="27">
        <f t="shared" si="0"/>
        <v>49.5</v>
      </c>
    </row>
    <row r="10" customHeight="1" spans="1:9">
      <c r="A10" s="29"/>
      <c r="B10" s="30"/>
      <c r="C10" s="31"/>
      <c r="D10" s="32"/>
      <c r="E10" s="33"/>
      <c r="F10" s="27" t="s">
        <v>20</v>
      </c>
      <c r="G10" s="27">
        <v>1500</v>
      </c>
      <c r="H10" s="28">
        <v>0.11</v>
      </c>
      <c r="I10" s="27">
        <f t="shared" si="0"/>
        <v>165</v>
      </c>
    </row>
    <row r="11" customHeight="1" spans="1:9">
      <c r="A11" s="29"/>
      <c r="B11" s="30"/>
      <c r="C11" s="31"/>
      <c r="D11" s="32"/>
      <c r="E11" s="33"/>
      <c r="F11" s="37" t="s">
        <v>21</v>
      </c>
      <c r="G11" s="27">
        <v>1500</v>
      </c>
      <c r="H11" s="28">
        <v>0.74</v>
      </c>
      <c r="I11" s="27">
        <f t="shared" si="0"/>
        <v>1110</v>
      </c>
    </row>
    <row r="12" customHeight="1" spans="1:9">
      <c r="A12" s="22">
        <v>46002</v>
      </c>
      <c r="B12" s="23" t="s">
        <v>10</v>
      </c>
      <c r="C12" s="24" t="s">
        <v>22</v>
      </c>
      <c r="D12" s="25" t="s">
        <v>23</v>
      </c>
      <c r="E12" s="26" t="s">
        <v>24</v>
      </c>
      <c r="F12" s="16" t="s">
        <v>25</v>
      </c>
      <c r="G12" s="27">
        <f>17000*1.04</f>
        <v>17680</v>
      </c>
      <c r="H12" s="28">
        <v>0.8</v>
      </c>
      <c r="I12" s="38">
        <f t="shared" si="0"/>
        <v>14144</v>
      </c>
    </row>
    <row r="13" customHeight="1" spans="1:9">
      <c r="A13" s="29"/>
      <c r="B13" s="30"/>
      <c r="C13" s="31"/>
      <c r="D13" s="32"/>
      <c r="E13" s="33"/>
      <c r="F13" s="16" t="s">
        <v>26</v>
      </c>
      <c r="G13" s="27">
        <f>17000*0.01</f>
        <v>170</v>
      </c>
      <c r="H13" s="28">
        <v>0</v>
      </c>
      <c r="I13" s="38">
        <f t="shared" si="0"/>
        <v>0</v>
      </c>
    </row>
    <row r="14" customHeight="1" spans="1:9">
      <c r="A14" s="29"/>
      <c r="B14" s="30"/>
      <c r="C14" s="31"/>
      <c r="D14" s="32"/>
      <c r="E14" s="33"/>
      <c r="F14" s="16" t="s">
        <v>27</v>
      </c>
      <c r="G14" s="27">
        <f>4*2*10</f>
        <v>80</v>
      </c>
      <c r="H14" s="28">
        <v>0</v>
      </c>
      <c r="I14" s="38">
        <f t="shared" si="0"/>
        <v>0</v>
      </c>
    </row>
    <row r="15" customHeight="1" spans="1:9">
      <c r="A15" s="29"/>
      <c r="B15" s="30"/>
      <c r="C15" s="31"/>
      <c r="D15" s="32"/>
      <c r="E15" s="33"/>
      <c r="F15" s="34" t="s">
        <v>17</v>
      </c>
      <c r="G15" s="35">
        <v>17000</v>
      </c>
      <c r="H15" s="36">
        <v>0.08</v>
      </c>
      <c r="I15" s="38">
        <f t="shared" si="0"/>
        <v>1360</v>
      </c>
    </row>
    <row r="16" customHeight="1" spans="1:9">
      <c r="A16" s="29"/>
      <c r="B16" s="30"/>
      <c r="C16" s="31"/>
      <c r="D16" s="32"/>
      <c r="E16" s="33"/>
      <c r="F16" s="27" t="s">
        <v>18</v>
      </c>
      <c r="G16" s="35">
        <f>17000*4</f>
        <v>68000</v>
      </c>
      <c r="H16" s="28">
        <v>0.045</v>
      </c>
      <c r="I16" s="38">
        <f t="shared" si="0"/>
        <v>3060</v>
      </c>
    </row>
    <row r="17" customHeight="1" spans="1:9">
      <c r="A17" s="29"/>
      <c r="B17" s="30"/>
      <c r="C17" s="31"/>
      <c r="D17" s="32"/>
      <c r="E17" s="33"/>
      <c r="F17" s="27" t="s">
        <v>20</v>
      </c>
      <c r="G17" s="27">
        <v>17000</v>
      </c>
      <c r="H17" s="28">
        <v>0.11</v>
      </c>
      <c r="I17" s="38">
        <f t="shared" si="0"/>
        <v>1870</v>
      </c>
    </row>
    <row r="18" customHeight="1" spans="1:9">
      <c r="A18" s="29"/>
      <c r="B18" s="30"/>
      <c r="C18" s="31"/>
      <c r="D18" s="32"/>
      <c r="E18" s="33"/>
      <c r="F18" s="16" t="s">
        <v>28</v>
      </c>
      <c r="G18" s="27">
        <f>4000*1.04</f>
        <v>4160</v>
      </c>
      <c r="H18" s="28">
        <v>0.8</v>
      </c>
      <c r="I18" s="38">
        <f t="shared" si="0"/>
        <v>3328</v>
      </c>
    </row>
    <row r="19" customHeight="1" spans="1:9">
      <c r="A19" s="29"/>
      <c r="B19" s="30"/>
      <c r="C19" s="31"/>
      <c r="D19" s="32"/>
      <c r="E19" s="33"/>
      <c r="F19" s="16" t="s">
        <v>26</v>
      </c>
      <c r="G19" s="27">
        <f>4000*0.01</f>
        <v>40</v>
      </c>
      <c r="H19" s="28">
        <v>0</v>
      </c>
      <c r="I19" s="38">
        <f t="shared" si="0"/>
        <v>0</v>
      </c>
    </row>
    <row r="20" customHeight="1" spans="1:9">
      <c r="A20" s="29"/>
      <c r="B20" s="30"/>
      <c r="C20" s="31"/>
      <c r="D20" s="32"/>
      <c r="E20" s="33"/>
      <c r="F20" s="34" t="s">
        <v>17</v>
      </c>
      <c r="G20" s="27">
        <v>4168</v>
      </c>
      <c r="H20" s="36">
        <v>0.08</v>
      </c>
      <c r="I20" s="38">
        <f t="shared" si="0"/>
        <v>333.44</v>
      </c>
    </row>
    <row r="21" customHeight="1" spans="1:9">
      <c r="A21" s="29"/>
      <c r="B21" s="30"/>
      <c r="C21" s="31"/>
      <c r="D21" s="32"/>
      <c r="E21" s="33"/>
      <c r="F21" s="27" t="s">
        <v>18</v>
      </c>
      <c r="G21" s="27">
        <f>4168*4</f>
        <v>16672</v>
      </c>
      <c r="H21" s="28">
        <v>0.045</v>
      </c>
      <c r="I21" s="38">
        <f t="shared" si="0"/>
        <v>750.24</v>
      </c>
    </row>
    <row r="22" customHeight="1" spans="1:9">
      <c r="A22" s="29"/>
      <c r="B22" s="30"/>
      <c r="C22" s="31"/>
      <c r="D22" s="32"/>
      <c r="E22" s="33"/>
      <c r="F22" s="27" t="s">
        <v>20</v>
      </c>
      <c r="G22" s="27">
        <v>4000</v>
      </c>
      <c r="H22" s="28">
        <v>0.11</v>
      </c>
      <c r="I22" s="38">
        <f t="shared" si="0"/>
        <v>440</v>
      </c>
    </row>
    <row r="23" customHeight="1" spans="1:9">
      <c r="A23" s="29"/>
      <c r="B23" s="30"/>
      <c r="C23" s="31"/>
      <c r="D23" s="32"/>
      <c r="E23" s="33"/>
      <c r="F23" s="37" t="s">
        <v>29</v>
      </c>
      <c r="G23" s="27">
        <v>5000</v>
      </c>
      <c r="H23" s="28">
        <v>0.63</v>
      </c>
      <c r="I23" s="38">
        <f t="shared" si="0"/>
        <v>3150</v>
      </c>
    </row>
    <row r="24" customHeight="1" spans="1:9">
      <c r="A24" s="29"/>
      <c r="B24" s="30"/>
      <c r="C24" s="31"/>
      <c r="D24" s="32"/>
      <c r="E24" s="33"/>
      <c r="F24" s="37" t="s">
        <v>29</v>
      </c>
      <c r="G24" s="27">
        <v>16000</v>
      </c>
      <c r="H24" s="28">
        <v>0.63</v>
      </c>
      <c r="I24" s="38">
        <f t="shared" si="0"/>
        <v>10080</v>
      </c>
    </row>
    <row r="25" customHeight="1" spans="1:9">
      <c r="A25" s="22">
        <v>46002</v>
      </c>
      <c r="B25" s="23" t="s">
        <v>10</v>
      </c>
      <c r="C25" s="24">
        <v>45197</v>
      </c>
      <c r="D25" s="25" t="s">
        <v>30</v>
      </c>
      <c r="E25" s="26" t="s">
        <v>31</v>
      </c>
      <c r="F25" s="16" t="s">
        <v>25</v>
      </c>
      <c r="G25" s="27">
        <f>5000*1.04</f>
        <v>5200</v>
      </c>
      <c r="H25" s="28">
        <v>0.8</v>
      </c>
      <c r="I25" s="39">
        <f t="shared" si="0"/>
        <v>4160</v>
      </c>
    </row>
    <row r="26" customHeight="1" spans="1:9">
      <c r="A26" s="29"/>
      <c r="B26" s="30"/>
      <c r="C26" s="31"/>
      <c r="D26" s="32"/>
      <c r="E26" s="33"/>
      <c r="F26" s="16" t="s">
        <v>26</v>
      </c>
      <c r="G26" s="27">
        <f>5000*0.01</f>
        <v>50</v>
      </c>
      <c r="H26" s="28">
        <v>0</v>
      </c>
      <c r="I26" s="39">
        <f t="shared" si="0"/>
        <v>0</v>
      </c>
    </row>
    <row r="27" customHeight="1" spans="1:9">
      <c r="A27" s="29"/>
      <c r="B27" s="30"/>
      <c r="C27" s="31"/>
      <c r="D27" s="32"/>
      <c r="E27" s="33"/>
      <c r="F27" s="16" t="s">
        <v>27</v>
      </c>
      <c r="G27" s="27">
        <f>6*10</f>
        <v>60</v>
      </c>
      <c r="H27" s="28">
        <v>0</v>
      </c>
      <c r="I27" s="39">
        <f t="shared" si="0"/>
        <v>0</v>
      </c>
    </row>
    <row r="28" customHeight="1" spans="1:9">
      <c r="A28" s="29"/>
      <c r="B28" s="30"/>
      <c r="C28" s="31"/>
      <c r="D28" s="32"/>
      <c r="E28" s="33"/>
      <c r="F28" s="34" t="s">
        <v>17</v>
      </c>
      <c r="G28" s="35">
        <v>5000</v>
      </c>
      <c r="H28" s="36">
        <v>0.08</v>
      </c>
      <c r="I28" s="39">
        <f t="shared" si="0"/>
        <v>400</v>
      </c>
    </row>
    <row r="29" customHeight="1" spans="1:9">
      <c r="A29" s="29"/>
      <c r="B29" s="30"/>
      <c r="C29" s="31"/>
      <c r="D29" s="32"/>
      <c r="E29" s="33"/>
      <c r="F29" s="27" t="s">
        <v>18</v>
      </c>
      <c r="G29" s="35">
        <f>5000*4</f>
        <v>20000</v>
      </c>
      <c r="H29" s="28">
        <v>0.045</v>
      </c>
      <c r="I29" s="39">
        <f t="shared" si="0"/>
        <v>900</v>
      </c>
    </row>
    <row r="30" customHeight="1" spans="1:9">
      <c r="A30" s="29"/>
      <c r="B30" s="30"/>
      <c r="C30" s="31"/>
      <c r="D30" s="32"/>
      <c r="E30" s="33"/>
      <c r="F30" s="27" t="s">
        <v>20</v>
      </c>
      <c r="G30" s="35">
        <v>5000</v>
      </c>
      <c r="H30" s="28">
        <v>0.11</v>
      </c>
      <c r="I30" s="39">
        <f t="shared" si="0"/>
        <v>550</v>
      </c>
    </row>
    <row r="31" customHeight="1" spans="1:9">
      <c r="A31" s="29"/>
      <c r="B31" s="30"/>
      <c r="C31" s="31"/>
      <c r="D31" s="32"/>
      <c r="E31" s="33"/>
      <c r="F31" s="37" t="s">
        <v>29</v>
      </c>
      <c r="G31" s="35">
        <v>5000</v>
      </c>
      <c r="H31" s="28">
        <v>0.63</v>
      </c>
      <c r="I31" s="39">
        <f t="shared" si="0"/>
        <v>3150</v>
      </c>
    </row>
    <row r="32" customHeight="1" spans="1:9">
      <c r="A32" s="40">
        <v>46002</v>
      </c>
      <c r="B32" s="27" t="s">
        <v>10</v>
      </c>
      <c r="C32" s="14" t="s">
        <v>32</v>
      </c>
      <c r="D32" s="15" t="s">
        <v>33</v>
      </c>
      <c r="E32" s="41" t="s">
        <v>34</v>
      </c>
      <c r="F32" s="16" t="s">
        <v>35</v>
      </c>
      <c r="G32" s="27">
        <f>25000*1.04</f>
        <v>26000</v>
      </c>
      <c r="H32" s="27">
        <v>1.02</v>
      </c>
      <c r="I32" s="42">
        <f t="shared" si="0"/>
        <v>26520</v>
      </c>
    </row>
    <row r="33" customHeight="1" spans="1:9">
      <c r="A33" s="40"/>
      <c r="B33" s="27"/>
      <c r="C33" s="14"/>
      <c r="D33" s="15"/>
      <c r="E33" s="41"/>
      <c r="F33" s="16" t="s">
        <v>36</v>
      </c>
      <c r="G33" s="27">
        <f>25000*0.01</f>
        <v>250</v>
      </c>
      <c r="H33" s="27">
        <v>0</v>
      </c>
      <c r="I33" s="42">
        <f t="shared" si="0"/>
        <v>0</v>
      </c>
    </row>
    <row r="34" customHeight="1" spans="1:9">
      <c r="A34" s="40"/>
      <c r="B34" s="27"/>
      <c r="C34" s="14"/>
      <c r="D34" s="15"/>
      <c r="E34" s="41"/>
      <c r="F34" s="16" t="s">
        <v>37</v>
      </c>
      <c r="G34" s="27">
        <f>20</f>
        <v>20</v>
      </c>
      <c r="H34" s="27">
        <v>0</v>
      </c>
      <c r="I34" s="42">
        <f t="shared" si="0"/>
        <v>0</v>
      </c>
    </row>
    <row r="35" customHeight="1" spans="1:9">
      <c r="A35" s="40"/>
      <c r="B35" s="27"/>
      <c r="C35" s="14"/>
      <c r="D35" s="15"/>
      <c r="E35" s="41"/>
      <c r="F35" s="16" t="s">
        <v>18</v>
      </c>
      <c r="G35" s="16">
        <f>25000*4</f>
        <v>100000</v>
      </c>
      <c r="H35" s="18">
        <v>0.045</v>
      </c>
      <c r="I35" s="42">
        <f t="shared" si="0"/>
        <v>4500</v>
      </c>
    </row>
    <row r="36" customHeight="1" spans="1:9">
      <c r="A36" s="40"/>
      <c r="B36" s="27"/>
      <c r="C36" s="14"/>
      <c r="D36" s="15"/>
      <c r="E36" s="41"/>
      <c r="F36" s="27" t="s">
        <v>20</v>
      </c>
      <c r="G36" s="27">
        <f>10000+5000+5000+5000</f>
        <v>25000</v>
      </c>
      <c r="H36" s="28">
        <v>0.11</v>
      </c>
      <c r="I36" s="42">
        <f t="shared" si="0"/>
        <v>2750</v>
      </c>
    </row>
    <row r="37" customHeight="1" spans="1:9">
      <c r="A37" s="40">
        <v>46014</v>
      </c>
      <c r="B37" s="27" t="s">
        <v>10</v>
      </c>
      <c r="C37" s="14">
        <v>45837</v>
      </c>
      <c r="D37" s="15" t="s">
        <v>38</v>
      </c>
      <c r="E37" s="41" t="s">
        <v>39</v>
      </c>
      <c r="F37" s="16" t="s">
        <v>16</v>
      </c>
      <c r="G37" s="27">
        <v>1500</v>
      </c>
      <c r="H37" s="27">
        <v>0.15</v>
      </c>
      <c r="I37" s="16">
        <f t="shared" si="0"/>
        <v>225</v>
      </c>
    </row>
    <row r="38" customHeight="1" spans="1:9">
      <c r="A38" s="40"/>
      <c r="B38" s="27"/>
      <c r="C38" s="14"/>
      <c r="D38" s="15"/>
      <c r="E38" s="41"/>
      <c r="F38" s="16" t="s">
        <v>17</v>
      </c>
      <c r="G38" s="27">
        <v>1500</v>
      </c>
      <c r="H38" s="27">
        <v>0.08</v>
      </c>
      <c r="I38" s="16">
        <f t="shared" si="0"/>
        <v>120</v>
      </c>
    </row>
    <row r="39" customHeight="1" spans="1:9">
      <c r="A39" s="40"/>
      <c r="B39" s="27"/>
      <c r="C39" s="14"/>
      <c r="D39" s="15"/>
      <c r="E39" s="41"/>
      <c r="F39" s="16" t="s">
        <v>13</v>
      </c>
      <c r="G39" s="27">
        <f>1500*1.04</f>
        <v>1560</v>
      </c>
      <c r="H39" s="27">
        <v>0.85</v>
      </c>
      <c r="I39" s="16">
        <f t="shared" si="0"/>
        <v>1326</v>
      </c>
    </row>
    <row r="40" customHeight="1" spans="1:9">
      <c r="A40" s="40"/>
      <c r="B40" s="27"/>
      <c r="C40" s="14"/>
      <c r="D40" s="15"/>
      <c r="E40" s="41"/>
      <c r="F40" s="16" t="s">
        <v>14</v>
      </c>
      <c r="G40" s="27">
        <f>1500*0.01</f>
        <v>15</v>
      </c>
      <c r="H40" s="27">
        <v>0</v>
      </c>
      <c r="I40" s="16">
        <f t="shared" si="0"/>
        <v>0</v>
      </c>
    </row>
    <row r="41" customHeight="1" spans="1:9">
      <c r="A41" s="40"/>
      <c r="B41" s="27"/>
      <c r="C41" s="14"/>
      <c r="D41" s="15"/>
      <c r="E41" s="41"/>
      <c r="F41" s="16" t="s">
        <v>15</v>
      </c>
      <c r="G41" s="27">
        <v>20</v>
      </c>
      <c r="H41" s="27">
        <v>0</v>
      </c>
      <c r="I41" s="16">
        <f t="shared" si="0"/>
        <v>0</v>
      </c>
    </row>
    <row r="42" customHeight="1" spans="1:9">
      <c r="A42" s="40"/>
      <c r="B42" s="27"/>
      <c r="C42" s="14"/>
      <c r="D42" s="15"/>
      <c r="E42" s="41"/>
      <c r="F42" s="16" t="s">
        <v>18</v>
      </c>
      <c r="G42" s="16">
        <f>1500*4</f>
        <v>6000</v>
      </c>
      <c r="H42" s="18">
        <v>0.045</v>
      </c>
      <c r="I42" s="16">
        <f t="shared" si="0"/>
        <v>270</v>
      </c>
    </row>
    <row r="43" customHeight="1" spans="1:9">
      <c r="A43" s="40"/>
      <c r="B43" s="27"/>
      <c r="C43" s="14"/>
      <c r="D43" s="15"/>
      <c r="E43" s="41"/>
      <c r="F43" s="27" t="s">
        <v>20</v>
      </c>
      <c r="G43" s="27">
        <v>1500</v>
      </c>
      <c r="H43" s="28">
        <v>0.11</v>
      </c>
      <c r="I43" s="16">
        <f t="shared" si="0"/>
        <v>165</v>
      </c>
    </row>
    <row r="44" customHeight="1" spans="1:9">
      <c r="A44" s="40"/>
      <c r="B44" s="27"/>
      <c r="C44" s="14"/>
      <c r="D44" s="15"/>
      <c r="E44" s="41"/>
      <c r="F44" s="16" t="s">
        <v>21</v>
      </c>
      <c r="G44" s="27">
        <v>1500</v>
      </c>
      <c r="H44" s="28">
        <v>0.74</v>
      </c>
      <c r="I44" s="16">
        <f t="shared" si="0"/>
        <v>1110</v>
      </c>
    </row>
    <row r="45" customHeight="1" spans="1:9">
      <c r="A45" s="40">
        <v>46036</v>
      </c>
      <c r="B45" s="27" t="s">
        <v>10</v>
      </c>
      <c r="C45" s="14" t="s">
        <v>22</v>
      </c>
      <c r="D45" s="15" t="s">
        <v>40</v>
      </c>
      <c r="E45" s="41" t="s">
        <v>41</v>
      </c>
      <c r="F45" s="16" t="s">
        <v>25</v>
      </c>
      <c r="G45" s="27">
        <v>973</v>
      </c>
      <c r="H45" s="28">
        <v>0.8</v>
      </c>
      <c r="I45" s="27">
        <f t="shared" si="0"/>
        <v>778.4</v>
      </c>
    </row>
    <row r="46" customHeight="1" spans="1:9">
      <c r="A46" s="40"/>
      <c r="B46" s="27"/>
      <c r="C46" s="14"/>
      <c r="D46" s="15"/>
      <c r="E46" s="41"/>
      <c r="F46" s="16" t="s">
        <v>26</v>
      </c>
      <c r="G46" s="27">
        <v>9</v>
      </c>
      <c r="H46" s="28">
        <v>0</v>
      </c>
      <c r="I46" s="27">
        <f t="shared" si="0"/>
        <v>0</v>
      </c>
    </row>
    <row r="47" customHeight="1" spans="1:9">
      <c r="A47" s="40"/>
      <c r="B47" s="27"/>
      <c r="C47" s="14"/>
      <c r="D47" s="15"/>
      <c r="E47" s="41"/>
      <c r="F47" s="16" t="s">
        <v>17</v>
      </c>
      <c r="G47" s="27">
        <v>935</v>
      </c>
      <c r="H47" s="28">
        <v>0.08</v>
      </c>
      <c r="I47" s="27">
        <f t="shared" si="0"/>
        <v>74.8</v>
      </c>
    </row>
    <row r="48" customHeight="1" spans="1:9">
      <c r="A48" s="40"/>
      <c r="B48" s="27"/>
      <c r="C48" s="14"/>
      <c r="D48" s="15"/>
      <c r="E48" s="41"/>
      <c r="F48" s="27" t="s">
        <v>18</v>
      </c>
      <c r="G48" s="27">
        <f>935*4</f>
        <v>3740</v>
      </c>
      <c r="H48" s="28">
        <v>0.045</v>
      </c>
      <c r="I48" s="27">
        <f t="shared" si="0"/>
        <v>168.3</v>
      </c>
    </row>
    <row r="49" customHeight="1" spans="1:10">
      <c r="A49" s="40"/>
      <c r="B49" s="27"/>
      <c r="C49" s="14"/>
      <c r="D49" s="15"/>
      <c r="E49" s="41"/>
      <c r="F49" s="27" t="s">
        <v>20</v>
      </c>
      <c r="G49" s="27">
        <v>935</v>
      </c>
      <c r="H49" s="28">
        <v>0.11</v>
      </c>
      <c r="I49" s="27">
        <f t="shared" si="0"/>
        <v>102.85</v>
      </c>
    </row>
    <row r="50" customHeight="1" spans="1:10">
      <c r="A50" s="40"/>
      <c r="B50" s="27"/>
      <c r="C50" s="14"/>
      <c r="D50" s="15"/>
      <c r="E50" s="41"/>
      <c r="F50" s="37" t="s">
        <v>29</v>
      </c>
      <c r="G50" s="27">
        <v>935</v>
      </c>
      <c r="H50" s="28">
        <v>0.63</v>
      </c>
      <c r="I50" s="27">
        <f t="shared" si="0"/>
        <v>589.05</v>
      </c>
    </row>
    <row r="51" customHeight="1" spans="1:10">
      <c r="A51" s="40">
        <v>46036</v>
      </c>
      <c r="B51" s="27" t="s">
        <v>10</v>
      </c>
      <c r="C51" s="14">
        <v>45197</v>
      </c>
      <c r="D51" s="15" t="s">
        <v>42</v>
      </c>
      <c r="E51" s="41" t="s">
        <v>43</v>
      </c>
      <c r="F51" s="16" t="s">
        <v>25</v>
      </c>
      <c r="G51" s="27">
        <v>291</v>
      </c>
      <c r="H51" s="28">
        <v>0.8</v>
      </c>
      <c r="I51" s="27">
        <f t="shared" si="0"/>
        <v>232.8</v>
      </c>
    </row>
    <row r="52" customHeight="1" spans="1:10">
      <c r="A52" s="40"/>
      <c r="B52" s="27"/>
      <c r="C52" s="14"/>
      <c r="D52" s="15"/>
      <c r="E52" s="41"/>
      <c r="F52" s="16" t="s">
        <v>26</v>
      </c>
      <c r="G52" s="27">
        <v>3</v>
      </c>
      <c r="H52" s="28">
        <v>0</v>
      </c>
      <c r="I52" s="27">
        <f t="shared" si="0"/>
        <v>0</v>
      </c>
    </row>
    <row r="53" customHeight="1" spans="1:10">
      <c r="A53" s="40"/>
      <c r="B53" s="27"/>
      <c r="C53" s="14"/>
      <c r="D53" s="15"/>
      <c r="E53" s="41"/>
      <c r="F53" s="16" t="s">
        <v>17</v>
      </c>
      <c r="G53" s="27">
        <v>280</v>
      </c>
      <c r="H53" s="28">
        <v>0.08</v>
      </c>
      <c r="I53" s="27">
        <f t="shared" si="0"/>
        <v>22.4</v>
      </c>
    </row>
    <row r="54" customHeight="1" spans="1:10">
      <c r="A54" s="40"/>
      <c r="B54" s="27"/>
      <c r="C54" s="14"/>
      <c r="D54" s="15"/>
      <c r="E54" s="41"/>
      <c r="F54" s="27" t="s">
        <v>18</v>
      </c>
      <c r="G54" s="27">
        <f>280*4</f>
        <v>1120</v>
      </c>
      <c r="H54" s="28">
        <v>0.045</v>
      </c>
      <c r="I54" s="27">
        <f t="shared" si="0"/>
        <v>50.4</v>
      </c>
    </row>
    <row r="55" customHeight="1" spans="1:10">
      <c r="A55" s="40"/>
      <c r="B55" s="27"/>
      <c r="C55" s="14"/>
      <c r="D55" s="15"/>
      <c r="E55" s="41"/>
      <c r="F55" s="27" t="s">
        <v>20</v>
      </c>
      <c r="G55" s="27">
        <v>280</v>
      </c>
      <c r="H55" s="28">
        <v>0.11</v>
      </c>
      <c r="I55" s="27">
        <f t="shared" si="0"/>
        <v>30.8</v>
      </c>
    </row>
    <row r="56" customHeight="1" spans="1:10">
      <c r="A56" s="40"/>
      <c r="B56" s="27"/>
      <c r="C56" s="14"/>
      <c r="D56" s="15"/>
      <c r="E56" s="41"/>
      <c r="F56" s="37" t="s">
        <v>29</v>
      </c>
      <c r="G56" s="27">
        <v>280</v>
      </c>
      <c r="H56" s="28">
        <v>0.63</v>
      </c>
      <c r="I56" s="27">
        <f t="shared" si="0"/>
        <v>176.4</v>
      </c>
    </row>
    <row r="57" customHeight="1" spans="1:10">
      <c r="I57" s="20">
        <f>SUM(I3:I56)</f>
        <v>90153.38</v>
      </c>
    </row>
    <row r="61" customHeight="1" spans="1:10">
      <c r="A61" s="43" t="s">
        <v>44</v>
      </c>
      <c r="B61" s="43"/>
      <c r="C61" s="43"/>
      <c r="D61" s="43"/>
      <c r="E61" s="43"/>
      <c r="F61" s="43"/>
      <c r="G61" s="43"/>
      <c r="H61" s="43"/>
      <c r="I61" s="43"/>
      <c r="J61" s="43"/>
    </row>
    <row r="62" ht="56.5" spans="1:10">
      <c r="A62" s="44" t="s">
        <v>45</v>
      </c>
      <c r="B62" s="44" t="s">
        <v>46</v>
      </c>
      <c r="C62" s="44" t="s">
        <v>47</v>
      </c>
      <c r="D62" s="44" t="s">
        <v>48</v>
      </c>
      <c r="E62" s="44" t="s">
        <v>49</v>
      </c>
      <c r="F62" s="44" t="s">
        <v>50</v>
      </c>
      <c r="G62" s="44" t="s">
        <v>51</v>
      </c>
      <c r="H62" s="44" t="s">
        <v>52</v>
      </c>
      <c r="I62" s="44" t="s">
        <v>53</v>
      </c>
      <c r="J62" s="44" t="s">
        <v>54</v>
      </c>
    </row>
    <row r="63" customHeight="1" spans="1:10">
      <c r="A63" s="45">
        <v>1</v>
      </c>
      <c r="B63" s="46">
        <v>46056</v>
      </c>
      <c r="C63" s="8" t="s">
        <v>55</v>
      </c>
      <c r="D63" s="8" t="s">
        <v>56</v>
      </c>
      <c r="E63" s="6" t="s">
        <v>57</v>
      </c>
      <c r="F63" s="6" t="s">
        <v>58</v>
      </c>
      <c r="G63" s="47" t="s">
        <v>59</v>
      </c>
      <c r="H63" s="6">
        <v>30.9</v>
      </c>
      <c r="I63" s="48">
        <v>33770</v>
      </c>
      <c r="J63" s="49" t="s">
        <v>60</v>
      </c>
    </row>
    <row r="64" customHeight="1" spans="1:10">
      <c r="A64" s="45"/>
      <c r="B64" s="46"/>
      <c r="C64" s="8"/>
      <c r="D64" s="8"/>
      <c r="E64" s="6" t="s">
        <v>61</v>
      </c>
      <c r="F64" s="6" t="s">
        <v>58</v>
      </c>
      <c r="G64" s="47" t="s">
        <v>59</v>
      </c>
      <c r="H64" s="6">
        <v>18.9</v>
      </c>
      <c r="I64" s="48"/>
      <c r="J64" s="50"/>
    </row>
    <row r="65" customHeight="1" spans="1:10">
      <c r="A65" s="45"/>
      <c r="B65" s="46"/>
      <c r="C65" s="8"/>
      <c r="D65" s="8"/>
      <c r="E65" s="13" t="s">
        <v>62</v>
      </c>
      <c r="F65" s="6" t="s">
        <v>63</v>
      </c>
      <c r="G65" s="47" t="s">
        <v>59</v>
      </c>
      <c r="H65" s="6">
        <v>13.36</v>
      </c>
      <c r="I65" s="48"/>
      <c r="J65" s="50"/>
    </row>
    <row r="66" s="2" customFormat="1" customHeight="1" spans="1:10">
      <c r="A66" s="45">
        <v>1</v>
      </c>
      <c r="B66" s="46">
        <v>46056</v>
      </c>
      <c r="C66" s="8" t="s">
        <v>55</v>
      </c>
      <c r="D66" s="8" t="s">
        <v>56</v>
      </c>
      <c r="E66" s="6" t="s">
        <v>57</v>
      </c>
      <c r="F66" s="6" t="s">
        <v>58</v>
      </c>
      <c r="G66" s="51" t="s">
        <v>59</v>
      </c>
      <c r="H66" s="6">
        <v>2</v>
      </c>
      <c r="I66" s="52">
        <v>6010</v>
      </c>
      <c r="J66" s="49" t="s">
        <v>60</v>
      </c>
    </row>
    <row r="67" s="2" customFormat="1" customHeight="1" spans="1:10">
      <c r="A67" s="45"/>
      <c r="B67" s="46"/>
      <c r="C67" s="8"/>
      <c r="D67" s="8"/>
      <c r="E67" s="6" t="s">
        <v>64</v>
      </c>
      <c r="F67" s="6" t="s">
        <v>58</v>
      </c>
      <c r="G67" s="51" t="s">
        <v>59</v>
      </c>
      <c r="H67" s="6">
        <v>1</v>
      </c>
      <c r="I67" s="52"/>
      <c r="J67" s="49"/>
    </row>
    <row r="68" s="2" customFormat="1" customHeight="1" spans="1:10">
      <c r="A68" s="45"/>
      <c r="B68" s="46"/>
      <c r="C68" s="8"/>
      <c r="D68" s="8"/>
      <c r="E68" s="6" t="s">
        <v>61</v>
      </c>
      <c r="F68" s="6" t="s">
        <v>58</v>
      </c>
      <c r="G68" s="51" t="s">
        <v>59</v>
      </c>
      <c r="H68" s="6">
        <v>3.8</v>
      </c>
      <c r="I68" s="52"/>
      <c r="J68" s="50"/>
    </row>
    <row r="69" s="2" customFormat="1" customHeight="1" spans="1:10">
      <c r="A69" s="45"/>
      <c r="B69" s="46"/>
      <c r="C69" s="8"/>
      <c r="D69" s="8"/>
      <c r="E69" s="13" t="s">
        <v>62</v>
      </c>
      <c r="F69" s="6" t="s">
        <v>63</v>
      </c>
      <c r="G69" s="51" t="s">
        <v>59</v>
      </c>
      <c r="H69" s="6">
        <v>2.67</v>
      </c>
      <c r="I69" s="52"/>
      <c r="J69" s="50"/>
    </row>
    <row r="70" customHeight="1" spans="1:10">
      <c r="A70" s="45">
        <v>1</v>
      </c>
      <c r="B70" s="46">
        <v>46056</v>
      </c>
      <c r="C70" s="8" t="s">
        <v>55</v>
      </c>
      <c r="D70" s="8" t="s">
        <v>56</v>
      </c>
      <c r="E70" s="6" t="s">
        <v>65</v>
      </c>
      <c r="F70" s="6" t="s">
        <v>66</v>
      </c>
      <c r="G70" s="47" t="s">
        <v>59</v>
      </c>
      <c r="H70" s="6">
        <v>21.15</v>
      </c>
      <c r="I70" s="52">
        <v>3150</v>
      </c>
      <c r="J70" s="49" t="s">
        <v>67</v>
      </c>
    </row>
    <row r="71" s="2" customFormat="1" customHeight="1" spans="1:10">
      <c r="A71" s="45">
        <v>1</v>
      </c>
      <c r="B71" s="46">
        <v>46056</v>
      </c>
      <c r="C71" s="8" t="s">
        <v>55</v>
      </c>
      <c r="D71" s="8" t="s">
        <v>56</v>
      </c>
      <c r="E71" s="6" t="s">
        <v>57</v>
      </c>
      <c r="F71" s="6" t="s">
        <v>58</v>
      </c>
      <c r="G71" s="51" t="s">
        <v>59</v>
      </c>
      <c r="H71" s="6">
        <v>6.5</v>
      </c>
      <c r="I71" s="53">
        <v>20434</v>
      </c>
      <c r="J71" s="49" t="s">
        <v>60</v>
      </c>
    </row>
    <row r="72" s="2" customFormat="1" customHeight="1" spans="1:10">
      <c r="A72" s="45"/>
      <c r="B72" s="46"/>
      <c r="C72" s="8"/>
      <c r="D72" s="8"/>
      <c r="E72" s="6" t="s">
        <v>64</v>
      </c>
      <c r="F72" s="6" t="s">
        <v>58</v>
      </c>
      <c r="G72" s="51" t="s">
        <v>59</v>
      </c>
      <c r="H72" s="6">
        <v>3.7</v>
      </c>
      <c r="I72" s="53"/>
      <c r="J72" s="49"/>
    </row>
    <row r="73" s="2" customFormat="1" customHeight="1" spans="1:10">
      <c r="A73" s="45"/>
      <c r="B73" s="46"/>
      <c r="C73" s="8"/>
      <c r="D73" s="8"/>
      <c r="E73" s="6" t="s">
        <v>61</v>
      </c>
      <c r="F73" s="6" t="s">
        <v>58</v>
      </c>
      <c r="G73" s="51" t="s">
        <v>59</v>
      </c>
      <c r="H73" s="6">
        <v>12.8</v>
      </c>
      <c r="I73" s="53"/>
      <c r="J73" s="50"/>
    </row>
    <row r="74" s="2" customFormat="1" customHeight="1" spans="1:10">
      <c r="A74" s="45"/>
      <c r="B74" s="46"/>
      <c r="C74" s="8"/>
      <c r="D74" s="8"/>
      <c r="E74" s="13" t="s">
        <v>62</v>
      </c>
      <c r="F74" s="6" t="s">
        <v>63</v>
      </c>
      <c r="G74" s="51" t="s">
        <v>59</v>
      </c>
      <c r="H74" s="6">
        <v>9.09</v>
      </c>
      <c r="I74" s="53"/>
      <c r="J74" s="50"/>
    </row>
    <row r="75" s="2" customFormat="1" customHeight="1" spans="1:10">
      <c r="A75" s="45">
        <v>1</v>
      </c>
      <c r="B75" s="46">
        <v>46056</v>
      </c>
      <c r="C75" s="8" t="s">
        <v>55</v>
      </c>
      <c r="D75" s="8" t="s">
        <v>56</v>
      </c>
      <c r="E75" s="6" t="s">
        <v>57</v>
      </c>
      <c r="F75" s="6" t="s">
        <v>58</v>
      </c>
      <c r="G75" s="51" t="s">
        <v>59</v>
      </c>
      <c r="H75" s="6">
        <v>1.8</v>
      </c>
      <c r="I75" s="53">
        <v>4851.68</v>
      </c>
      <c r="J75" s="49" t="s">
        <v>68</v>
      </c>
    </row>
    <row r="76" s="2" customFormat="1" customHeight="1" spans="1:10">
      <c r="A76" s="45"/>
      <c r="B76" s="46"/>
      <c r="C76" s="8"/>
      <c r="D76" s="8"/>
      <c r="E76" s="6" t="s">
        <v>64</v>
      </c>
      <c r="F76" s="6" t="s">
        <v>58</v>
      </c>
      <c r="G76" s="51" t="s">
        <v>59</v>
      </c>
      <c r="H76" s="6">
        <v>0.6</v>
      </c>
      <c r="I76" s="53"/>
      <c r="J76" s="49"/>
    </row>
    <row r="77" s="2" customFormat="1" customHeight="1" spans="1:10">
      <c r="A77" s="45"/>
      <c r="B77" s="46"/>
      <c r="C77" s="8"/>
      <c r="D77" s="8"/>
      <c r="E77" s="6" t="s">
        <v>61</v>
      </c>
      <c r="F77" s="6" t="s">
        <v>58</v>
      </c>
      <c r="G77" s="51" t="s">
        <v>59</v>
      </c>
      <c r="H77" s="6">
        <v>3.1</v>
      </c>
      <c r="I77" s="53"/>
      <c r="J77" s="50"/>
    </row>
    <row r="78" s="2" customFormat="1" customHeight="1" spans="1:10">
      <c r="A78" s="45"/>
      <c r="B78" s="46"/>
      <c r="C78" s="8"/>
      <c r="D78" s="8"/>
      <c r="E78" s="13" t="s">
        <v>62</v>
      </c>
      <c r="F78" s="6" t="s">
        <v>63</v>
      </c>
      <c r="G78" s="51" t="s">
        <v>59</v>
      </c>
      <c r="H78" s="6">
        <v>2.1</v>
      </c>
      <c r="I78" s="53"/>
      <c r="J78" s="50"/>
    </row>
    <row r="79" s="2" customFormat="1" customHeight="1" spans="1:10">
      <c r="A79" s="45">
        <v>1</v>
      </c>
      <c r="B79" s="46">
        <v>46056</v>
      </c>
      <c r="C79" s="8" t="s">
        <v>55</v>
      </c>
      <c r="D79" s="8" t="s">
        <v>56</v>
      </c>
      <c r="E79" s="6" t="s">
        <v>65</v>
      </c>
      <c r="F79" s="6" t="s">
        <v>66</v>
      </c>
      <c r="G79" s="51" t="s">
        <v>59</v>
      </c>
      <c r="H79" s="6">
        <v>21.15</v>
      </c>
      <c r="I79" s="53">
        <v>3150</v>
      </c>
      <c r="J79" s="49" t="s">
        <v>69</v>
      </c>
    </row>
    <row r="80" s="2" customFormat="1" customHeight="1" spans="1:10">
      <c r="A80" s="45">
        <v>1</v>
      </c>
      <c r="B80" s="46">
        <v>46056</v>
      </c>
      <c r="C80" s="8" t="s">
        <v>55</v>
      </c>
      <c r="D80" s="8" t="s">
        <v>56</v>
      </c>
      <c r="E80" s="6" t="s">
        <v>65</v>
      </c>
      <c r="F80" s="6" t="s">
        <v>66</v>
      </c>
      <c r="G80" s="51" t="s">
        <v>59</v>
      </c>
      <c r="H80" s="6">
        <v>67.7</v>
      </c>
      <c r="I80" s="53">
        <v>10080</v>
      </c>
      <c r="J80" s="49" t="s">
        <v>70</v>
      </c>
    </row>
  </sheetData>
  <autoFilter xmlns:etc="http://www.wps.cn/officeDocument/2017/etCustomData" ref="A1:I57" etc:filterBottomFollowUsedRange="0">
    <extLst/>
  </autoFilter>
  <mergeCells count="61">
    <mergeCell ref="A1:I1"/>
    <mergeCell ref="A61:J61"/>
    <mergeCell ref="A3:A11"/>
    <mergeCell ref="A12:A24"/>
    <mergeCell ref="A25:A31"/>
    <mergeCell ref="A32:A36"/>
    <mergeCell ref="A37:A44"/>
    <mergeCell ref="A45:A50"/>
    <mergeCell ref="A51:A56"/>
    <mergeCell ref="A63:A65"/>
    <mergeCell ref="A66:A69"/>
    <mergeCell ref="A71:A74"/>
    <mergeCell ref="A75:A78"/>
    <mergeCell ref="B3:B11"/>
    <mergeCell ref="B12:B24"/>
    <mergeCell ref="B25:B31"/>
    <mergeCell ref="B32:B36"/>
    <mergeCell ref="B37:B44"/>
    <mergeCell ref="B45:B50"/>
    <mergeCell ref="B51:B56"/>
    <mergeCell ref="B63:B65"/>
    <mergeCell ref="B66:B69"/>
    <mergeCell ref="B71:B74"/>
    <mergeCell ref="B75:B78"/>
    <mergeCell ref="C3:C11"/>
    <mergeCell ref="C12:C24"/>
    <mergeCell ref="C25:C31"/>
    <mergeCell ref="C32:C36"/>
    <mergeCell ref="C37:C44"/>
    <mergeCell ref="C45:C50"/>
    <mergeCell ref="C51:C56"/>
    <mergeCell ref="C63:C65"/>
    <mergeCell ref="C66:C69"/>
    <mergeCell ref="C71:C74"/>
    <mergeCell ref="C75:C78"/>
    <mergeCell ref="D3:D11"/>
    <mergeCell ref="D12:D24"/>
    <mergeCell ref="D25:D31"/>
    <mergeCell ref="D32:D36"/>
    <mergeCell ref="D37:D44"/>
    <mergeCell ref="D45:D50"/>
    <mergeCell ref="D51:D56"/>
    <mergeCell ref="D63:D65"/>
    <mergeCell ref="D66:D69"/>
    <mergeCell ref="D71:D74"/>
    <mergeCell ref="D75:D78"/>
    <mergeCell ref="E3:E11"/>
    <mergeCell ref="E12:E24"/>
    <mergeCell ref="E25:E31"/>
    <mergeCell ref="E32:E36"/>
    <mergeCell ref="E37:E44"/>
    <mergeCell ref="E45:E50"/>
    <mergeCell ref="E51:E56"/>
    <mergeCell ref="I63:I65"/>
    <mergeCell ref="I66:I69"/>
    <mergeCell ref="I71:I74"/>
    <mergeCell ref="I75:I78"/>
    <mergeCell ref="J63:J65"/>
    <mergeCell ref="J66:J69"/>
    <mergeCell ref="J71:J74"/>
    <mergeCell ref="J75:J7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85" zoomScaleNormal="85" workbookViewId="0">
      <selection activeCell="D18" sqref="D18"/>
    </sheetView>
  </sheetViews>
  <sheetFormatPr defaultColWidth="24.7272727272727" defaultRowHeight="27" customHeight="1" outlineLevelRow="7"/>
  <cols>
    <col min="1" max="1" width="16.5727272727273" style="1" customWidth="1"/>
    <col min="2" max="2" width="17.1090909090909" style="1" customWidth="1"/>
    <col min="3" max="3" width="24.7272727272727" style="1" customWidth="1"/>
    <col min="4" max="4" width="21.2818181818182" style="1" customWidth="1"/>
    <col min="5" max="5" width="39.5727272727273" style="1" customWidth="1"/>
    <col min="6" max="6" width="51.7636363636364" style="1" customWidth="1"/>
    <col min="7" max="7" width="15.9363636363636" style="1" customWidth="1"/>
    <col min="8" max="8" width="19.6363636363636" style="1" customWidth="1"/>
    <col min="9" max="9" width="16.6727272727273" style="1" customWidth="1"/>
    <col min="10" max="16382" width="24.7272727272727" style="2" customWidth="1"/>
    <col min="16383" max="16384" width="24.7272727272727" style="2"/>
  </cols>
  <sheetData>
    <row r="1" ht="44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71</v>
      </c>
    </row>
    <row r="3" customHeight="1" spans="1:9">
      <c r="A3" s="12">
        <v>46002</v>
      </c>
      <c r="B3" s="13" t="s">
        <v>10</v>
      </c>
      <c r="C3" s="14" t="s">
        <v>32</v>
      </c>
      <c r="D3" s="15" t="s">
        <v>33</v>
      </c>
      <c r="E3" s="14" t="s">
        <v>34</v>
      </c>
      <c r="F3" s="16" t="s">
        <v>72</v>
      </c>
      <c r="G3" s="13">
        <v>10000</v>
      </c>
      <c r="H3" s="17">
        <v>0.04</v>
      </c>
      <c r="I3" s="16">
        <f>G3*H3</f>
        <v>400</v>
      </c>
    </row>
    <row r="4" customHeight="1" spans="1:9">
      <c r="A4" s="12"/>
      <c r="B4" s="13"/>
      <c r="C4" s="14"/>
      <c r="D4" s="15"/>
      <c r="E4" s="14"/>
      <c r="F4" s="16" t="s">
        <v>72</v>
      </c>
      <c r="G4" s="13">
        <v>15000</v>
      </c>
      <c r="H4" s="17">
        <v>0.04</v>
      </c>
      <c r="I4" s="16">
        <f>G4*H4</f>
        <v>600</v>
      </c>
    </row>
    <row r="5" customHeight="1" spans="1:9">
      <c r="A5" s="12">
        <v>46013</v>
      </c>
      <c r="B5" s="13" t="s">
        <v>10</v>
      </c>
      <c r="C5" s="14" t="s">
        <v>73</v>
      </c>
      <c r="D5" s="15" t="s">
        <v>74</v>
      </c>
      <c r="E5" s="14" t="s">
        <v>75</v>
      </c>
      <c r="F5" s="16" t="s">
        <v>18</v>
      </c>
      <c r="G5" s="16">
        <f>500*4</f>
        <v>2000</v>
      </c>
      <c r="H5" s="18">
        <v>0.0079</v>
      </c>
      <c r="I5" s="16">
        <f>G5*H5</f>
        <v>15.8</v>
      </c>
    </row>
    <row r="6" customHeight="1" spans="1:9">
      <c r="A6" s="12">
        <v>46029</v>
      </c>
      <c r="B6" s="13" t="s">
        <v>10</v>
      </c>
      <c r="C6" s="14" t="s">
        <v>73</v>
      </c>
      <c r="D6" s="15" t="s">
        <v>76</v>
      </c>
      <c r="E6" s="14" t="s">
        <v>77</v>
      </c>
      <c r="F6" s="16" t="s">
        <v>78</v>
      </c>
      <c r="G6" s="13">
        <v>180</v>
      </c>
      <c r="H6" s="17">
        <v>0.176</v>
      </c>
      <c r="I6" s="16">
        <f>G6*H6</f>
        <v>31.68</v>
      </c>
    </row>
    <row r="7" customHeight="1" spans="1:9">
      <c r="A7" s="12"/>
      <c r="B7" s="13"/>
      <c r="C7" s="14"/>
      <c r="D7" s="15"/>
      <c r="E7" s="14"/>
      <c r="F7" s="16" t="s">
        <v>36</v>
      </c>
      <c r="G7" s="13">
        <v>2</v>
      </c>
      <c r="H7" s="17">
        <v>0</v>
      </c>
      <c r="I7" s="16">
        <f>G7*H7</f>
        <v>0</v>
      </c>
    </row>
    <row r="8" customHeight="1" spans="1:9">
      <c r="H8" s="19"/>
      <c r="I8" s="20">
        <f>SUM(I3:I7)</f>
        <v>1047.48</v>
      </c>
    </row>
  </sheetData>
  <autoFilter xmlns:etc="http://www.wps.cn/officeDocument/2017/etCustomData" ref="A1:I8" etc:filterBottomFollowUsedRange="0">
    <extLst/>
  </autoFilter>
  <mergeCells count="11">
    <mergeCell ref="A1:I1"/>
    <mergeCell ref="A3:A4"/>
    <mergeCell ref="A6:A7"/>
    <mergeCell ref="B3:B4"/>
    <mergeCell ref="B6:B7"/>
    <mergeCell ref="C3:C4"/>
    <mergeCell ref="C6:C7"/>
    <mergeCell ref="D3:D4"/>
    <mergeCell ref="D6:D7"/>
    <mergeCell ref="E3:E4"/>
    <mergeCell ref="E6:E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国内-人民币</vt:lpstr>
      <vt:lpstr>国外-美金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2026-02-03T06:13:06Z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