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吉胜达" sheetId="33" r:id="rId1"/>
    <sheet name="正信" sheetId="36" r:id="rId2"/>
    <sheet name="大正" sheetId="30" r:id="rId3"/>
  </sheets>
  <definedNames>
    <definedName name="_xlnm._FilterDatabase" localSheetId="0" hidden="1">吉胜达!$A$1:$H$9</definedName>
    <definedName name="_xlnm._FilterDatabase" localSheetId="1" hidden="1">正信!$A$1:$H$10</definedName>
    <definedName name="_xlnm._FilterDatabase" localSheetId="2" hidden="1">大正!$A$1:$H$19</definedName>
    <definedName name="_xlnm.Print_Area" localSheetId="2">大正!$A$1:$H$2</definedName>
    <definedName name="_xlnm.Print_Area" localSheetId="0">吉胜达!$A$1:$H$2</definedName>
    <definedName name="_xlnm.Print_Area" localSheetId="1">正信!$A$1:$H$2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<sst xmlns="http://schemas.openxmlformats.org/spreadsheetml/2006/main" count="144" uniqueCount="71">
  <si>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</si>
  <si>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</si>
  <si>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</si>
  <si>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</si>
  <si>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</si>
  <si>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</si>
  <si>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</si>
  <si>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</si>
  <si>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</si>
  <si>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RBSKJSD00241
对账吉胜达</t>
  </si>
  <si>
    <t>7120-693-712/800
Made in China 女套衫 翻单31</t>
  </si>
  <si>
    <t>白色吊牌HPBCRFI001-60*95mm-RFID LOGO</t>
  </si>
  <si>
    <t>黑色 吊绳 MRBCGEN004-320*1.5mm</t>
  </si>
  <si>
    <t>价格贴：黑 BKSKR24003</t>
  </si>
  <si>
    <t>白色织标WLBCGEN017（05B）-65*20mm</t>
  </si>
  <si>
    <t>白色缎带洗标CLBCGEN003*6页-60*25mm（加页码）</t>
  </si>
  <si>
    <t>白色缎带芯片洗标CLBCRFI001-60*25mm-RFID</t>
  </si>
  <si>
    <t>RBSKJSD00242
工厂：正信</t>
  </si>
  <si>
    <t>6985-693-400/802
Made in China 女开衫 翻单26</t>
  </si>
  <si>
    <t>白色缎带洗标CLBCGEN003*4页-60*25mm（加页码）</t>
  </si>
  <si>
    <t>BKKBXM24002 空白标（60*25mm）</t>
  </si>
  <si>
    <t>RBSKJSD00243
工厂：大正</t>
  </si>
  <si>
    <t>7323-693-251
Made in China 男开衫 翻单1</t>
  </si>
  <si>
    <t>白色吊牌HPBCGEN001-60*95mm</t>
  </si>
  <si>
    <t>价格贴：红 BKSKR24002 蓝 BKSKR24001</t>
  </si>
  <si>
    <t>白色织标WLBCGEN020(06B）-85*20mm</t>
  </si>
  <si>
    <t>白色缎带洗标CLBCGEN003*7页-60*25mm（加页码）</t>
  </si>
  <si>
    <t>41777
42100
41778</t>
  </si>
  <si>
    <t>RBSKJSD00223
工厂：大正</t>
  </si>
  <si>
    <t>1099-693-401/712
Made in China 女帽衫</t>
  </si>
  <si>
    <t>配比装胶带贴纸  BKSKR24014</t>
  </si>
  <si>
    <t>42075-2622
42078-10</t>
  </si>
  <si>
    <t>RBSKJSD00233
工厂：大正</t>
  </si>
  <si>
    <t>1170-693-712
Made in China 女帽衫</t>
  </si>
  <si>
    <t>RBSKJSD00261
工厂：丰盛源</t>
  </si>
  <si>
    <t>7120-693-712/800
Made in China 女套衫 翻单32</t>
  </si>
  <si>
    <t>41844
42079
41845
41850</t>
  </si>
  <si>
    <t>RBSKJSD00232
工厂：圣琪</t>
  </si>
  <si>
    <t>1122-693-700/712
Made in China 女背心</t>
  </si>
  <si>
    <t>空白标BKKBXM24002（60*25mm）</t>
  </si>
  <si>
    <t>41815
42417
41822</t>
  </si>
  <si>
    <t>RBSKJSD00234
工厂：圣琪</t>
  </si>
  <si>
    <t>1108-693-400/754
Made in China 女背心</t>
  </si>
  <si>
    <t>41847
42418
41849</t>
  </si>
  <si>
    <t>RBSKJSD00236
工厂：圣琪</t>
  </si>
  <si>
    <t>1123-693-812/902
Made in China 女背心</t>
  </si>
  <si>
    <t>41832-33370
41838-10
41839-10
41855-10</t>
  </si>
  <si>
    <t>RBSKJSD00235
工厂：巫山</t>
  </si>
  <si>
    <t>1119-693-400/401/500
Made in China 女套衫</t>
  </si>
  <si>
    <t>41841-10499
42661-10</t>
  </si>
  <si>
    <t>RBSKJSD00237
工厂：正信</t>
  </si>
  <si>
    <t>1117-693-313
Made in China 女开衫</t>
  </si>
  <si>
    <t>白色U吊牌HPBWLIN002（BKHTP25016）-51*123mm-RFID LOGO</t>
  </si>
  <si>
    <t>白色 吊绳 MRBCGENO01-320*1.5mm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</si>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</sst>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58" fontId="10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8" fontId="13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14" fontId="0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8" fontId="6" fillId="4" borderId="2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zoomScaleSheetLayoutView="130" workbookViewId="0">
      <selection activeCell="E18" sqref="E18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3.6272727272727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47">
        <v>45964</v>
      </c>
      <c r="B3" s="48">
        <v>92307</v>
      </c>
      <c r="C3" s="56" t="s">
        <v>9</v>
      </c>
      <c r="D3" s="48" t="s">
        <v>10</v>
      </c>
      <c r="E3" s="48" t="s">
        <v>11</v>
      </c>
      <c r="F3" s="54">
        <v>39881</v>
      </c>
      <c r="G3" s="52">
        <v>0.26</v>
      </c>
      <c r="H3" s="57">
        <f t="shared" ref="H3:H8" si="0">F3*G3</f>
        <v>10369.06</v>
      </c>
    </row>
    <row r="4" spans="1:8">
      <c r="A4" s="47"/>
      <c r="B4" s="54"/>
      <c r="C4" s="58"/>
      <c r="D4" s="48"/>
      <c r="E4" s="54" t="s">
        <v>12</v>
      </c>
      <c r="F4" s="54">
        <v>39881</v>
      </c>
      <c r="G4" s="54">
        <v>0.09</v>
      </c>
      <c r="H4" s="57">
        <f t="shared" si="0"/>
        <v>3589.29</v>
      </c>
    </row>
    <row r="5" spans="1:8">
      <c r="A5" s="47"/>
      <c r="B5" s="54"/>
      <c r="C5" s="58"/>
      <c r="D5" s="48"/>
      <c r="E5" s="48" t="s">
        <v>13</v>
      </c>
      <c r="F5" s="54">
        <v>39881</v>
      </c>
      <c r="G5" s="54">
        <v>0</v>
      </c>
      <c r="H5" s="57">
        <f t="shared" si="0"/>
        <v>0</v>
      </c>
    </row>
    <row r="6" spans="1:8">
      <c r="A6" s="47">
        <v>45961</v>
      </c>
      <c r="B6" s="54"/>
      <c r="C6" s="58"/>
      <c r="D6" s="48"/>
      <c r="E6" s="54" t="s">
        <v>14</v>
      </c>
      <c r="F6" s="54">
        <v>39881</v>
      </c>
      <c r="G6" s="54">
        <v>0.12</v>
      </c>
      <c r="H6" s="57">
        <f t="shared" si="0"/>
        <v>4785.72</v>
      </c>
    </row>
    <row r="7" spans="1:8">
      <c r="A7" s="47"/>
      <c r="B7" s="54"/>
      <c r="C7" s="58"/>
      <c r="D7" s="48"/>
      <c r="E7" s="54" t="s">
        <v>15</v>
      </c>
      <c r="F7" s="54">
        <f>39881*6</f>
        <v>239286</v>
      </c>
      <c r="G7" s="54">
        <f>0.042</f>
        <v>0.042</v>
      </c>
      <c r="H7" s="57">
        <f t="shared" si="0"/>
        <v>10050.012</v>
      </c>
    </row>
    <row r="8" spans="1:8">
      <c r="A8" s="47"/>
      <c r="B8" s="54"/>
      <c r="C8" s="58"/>
      <c r="D8" s="48"/>
      <c r="E8" s="48" t="s">
        <v>16</v>
      </c>
      <c r="F8" s="54">
        <v>39881</v>
      </c>
      <c r="G8" s="54">
        <v>0.57</v>
      </c>
      <c r="H8" s="53">
        <f t="shared" si="0"/>
        <v>22732.17</v>
      </c>
    </row>
    <row r="9" spans="1:8">
      <c r="H9" s="26">
        <f>SUM(H3:H8)</f>
        <v>51526.252</v>
      </c>
    </row>
  </sheetData>
  <autoFilter xmlns:etc="http://www.wps.cn/officeDocument/2017/etCustomData" ref="A1:H9" etc:filterBottomFollowUsedRange="0">
    <extLst/>
  </autoFilter>
  <mergeCells count="6">
    <mergeCell ref="A1:H1"/>
    <mergeCell ref="A3:A5"/>
    <mergeCell ref="A6:A8"/>
    <mergeCell ref="B3:B8"/>
    <mergeCell ref="C3:C8"/>
    <mergeCell ref="D3:D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115" zoomScaleNormal="115" zoomScaleSheetLayoutView="130" workbookViewId="0">
      <selection activeCell="A3" sqref="A3:H9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3.3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47">
        <v>45966</v>
      </c>
      <c r="B3" s="48">
        <v>92312</v>
      </c>
      <c r="C3" s="49" t="s">
        <v>17</v>
      </c>
      <c r="D3" s="48" t="s">
        <v>18</v>
      </c>
      <c r="E3" s="50" t="s">
        <v>11</v>
      </c>
      <c r="F3" s="51">
        <v>11531</v>
      </c>
      <c r="G3" s="52">
        <v>0.26</v>
      </c>
      <c r="H3" s="53">
        <f>F3*G3</f>
        <v>2998.06</v>
      </c>
    </row>
    <row r="4" spans="1:8">
      <c r="A4" s="47"/>
      <c r="B4" s="54"/>
      <c r="C4" s="55"/>
      <c r="D4" s="48"/>
      <c r="E4" s="50" t="s">
        <v>13</v>
      </c>
      <c r="F4" s="51">
        <v>11531</v>
      </c>
      <c r="G4" s="54">
        <v>0</v>
      </c>
      <c r="H4" s="53">
        <f t="shared" ref="H4:H9" si="0">F4*G4</f>
        <v>0</v>
      </c>
    </row>
    <row r="5" spans="1:8">
      <c r="A5" s="47"/>
      <c r="B5" s="54"/>
      <c r="C5" s="55"/>
      <c r="D5" s="48"/>
      <c r="E5" s="54" t="s">
        <v>12</v>
      </c>
      <c r="F5" s="51">
        <v>11531</v>
      </c>
      <c r="G5" s="54">
        <v>0.09</v>
      </c>
      <c r="H5" s="53">
        <f t="shared" si="0"/>
        <v>1037.79</v>
      </c>
    </row>
    <row r="6" spans="1:8">
      <c r="A6" s="47">
        <v>45963</v>
      </c>
      <c r="B6" s="54"/>
      <c r="C6" s="55"/>
      <c r="D6" s="48"/>
      <c r="E6" s="54" t="s">
        <v>14</v>
      </c>
      <c r="F6" s="51">
        <v>11531</v>
      </c>
      <c r="G6" s="54">
        <v>0.12</v>
      </c>
      <c r="H6" s="53">
        <f t="shared" si="0"/>
        <v>1383.72</v>
      </c>
    </row>
    <row r="7" spans="1:8">
      <c r="A7" s="47">
        <v>45962</v>
      </c>
      <c r="B7" s="54"/>
      <c r="C7" s="55"/>
      <c r="D7" s="48"/>
      <c r="E7" s="54" t="s">
        <v>19</v>
      </c>
      <c r="F7" s="54">
        <f>11531*4</f>
        <v>46124</v>
      </c>
      <c r="G7" s="54">
        <v>0.042</v>
      </c>
      <c r="H7" s="53">
        <f t="shared" si="0"/>
        <v>1937.208</v>
      </c>
    </row>
    <row r="8" spans="1:8">
      <c r="A8" s="47"/>
      <c r="B8" s="54"/>
      <c r="C8" s="55"/>
      <c r="D8" s="48"/>
      <c r="E8" s="54" t="s">
        <v>20</v>
      </c>
      <c r="F8" s="51">
        <v>11531</v>
      </c>
      <c r="G8" s="54">
        <v>0.03</v>
      </c>
      <c r="H8" s="53">
        <f t="shared" si="0"/>
        <v>345.93</v>
      </c>
    </row>
    <row r="9" spans="1:8">
      <c r="A9" s="47"/>
      <c r="B9" s="54"/>
      <c r="C9" s="55"/>
      <c r="D9" s="48"/>
      <c r="E9" s="48" t="s">
        <v>16</v>
      </c>
      <c r="F9" s="51">
        <v>11531</v>
      </c>
      <c r="G9" s="54">
        <v>0.57</v>
      </c>
      <c r="H9" s="53">
        <f t="shared" si="0"/>
        <v>6572.67</v>
      </c>
    </row>
    <row r="10" spans="1:8">
      <c r="H10" s="26">
        <f>SUM(H3:H9)</f>
        <v>14275.378</v>
      </c>
    </row>
  </sheetData>
  <autoFilter xmlns:etc="http://www.wps.cn/officeDocument/2017/etCustomData" ref="A1:H10" etc:filterBottomFollowUsedRange="0">
    <extLst/>
  </autoFilter>
  <mergeCells count="6">
    <mergeCell ref="A1:H1"/>
    <mergeCell ref="A3:A5"/>
    <mergeCell ref="A7:A9"/>
    <mergeCell ref="B3:B9"/>
    <mergeCell ref="C3:C9"/>
    <mergeCell ref="D3:D9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zoomScale="115" zoomScaleNormal="115" zoomScaleSheetLayoutView="130" topLeftCell="A51" workbookViewId="0">
      <selection activeCell="I72" sqref="I72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3.6363636363636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45968</v>
      </c>
      <c r="B3" s="14">
        <v>92488</v>
      </c>
      <c r="C3" s="15" t="s">
        <v>21</v>
      </c>
      <c r="D3" s="14" t="s">
        <v>22</v>
      </c>
      <c r="E3" s="16" t="s">
        <v>23</v>
      </c>
      <c r="F3" s="17">
        <v>62</v>
      </c>
      <c r="G3" s="18">
        <v>0.26</v>
      </c>
      <c r="H3" s="19">
        <f t="shared" ref="H3:H18" si="0">F3*G3</f>
        <v>16.12</v>
      </c>
    </row>
    <row r="4" spans="1:8">
      <c r="A4" s="20"/>
      <c r="B4" s="21"/>
      <c r="C4" s="22"/>
      <c r="D4" s="14"/>
      <c r="E4" s="21" t="s">
        <v>12</v>
      </c>
      <c r="F4" s="17">
        <v>62</v>
      </c>
      <c r="G4" s="21">
        <v>0.09</v>
      </c>
      <c r="H4" s="23">
        <f t="shared" si="0"/>
        <v>5.58</v>
      </c>
    </row>
    <row r="5" spans="1:8">
      <c r="A5" s="20"/>
      <c r="B5" s="21"/>
      <c r="C5" s="22"/>
      <c r="D5" s="14"/>
      <c r="E5" s="16" t="s">
        <v>24</v>
      </c>
      <c r="F5" s="17">
        <v>62</v>
      </c>
      <c r="G5" s="21">
        <v>0</v>
      </c>
      <c r="H5" s="23">
        <f t="shared" si="0"/>
        <v>0</v>
      </c>
    </row>
    <row r="6" spans="1:8">
      <c r="A6" s="13">
        <v>45966</v>
      </c>
      <c r="B6" s="21"/>
      <c r="C6" s="22"/>
      <c r="D6" s="14"/>
      <c r="E6" s="21" t="s">
        <v>25</v>
      </c>
      <c r="F6" s="17">
        <v>62</v>
      </c>
      <c r="G6" s="21">
        <v>0.148</v>
      </c>
      <c r="H6" s="23">
        <f t="shared" si="0"/>
        <v>9.176</v>
      </c>
    </row>
    <row r="7" spans="1:8">
      <c r="A7" s="24"/>
      <c r="B7" s="21"/>
      <c r="C7" s="22"/>
      <c r="D7" s="14"/>
      <c r="E7" s="21" t="s">
        <v>26</v>
      </c>
      <c r="F7" s="21">
        <f>62*7</f>
        <v>434</v>
      </c>
      <c r="G7" s="21">
        <v>0.042</v>
      </c>
      <c r="H7" s="23">
        <f t="shared" si="0"/>
        <v>18.228</v>
      </c>
    </row>
    <row r="8" spans="1:8">
      <c r="A8" s="13">
        <v>45973</v>
      </c>
      <c r="B8" s="14" t="s">
        <v>27</v>
      </c>
      <c r="C8" s="15" t="s">
        <v>28</v>
      </c>
      <c r="D8" s="14" t="s">
        <v>29</v>
      </c>
      <c r="E8" s="16" t="s">
        <v>11</v>
      </c>
      <c r="F8" s="17">
        <f t="shared" ref="F8:F11" si="1">21557+6776+20</f>
        <v>28353</v>
      </c>
      <c r="G8" s="18">
        <v>0.26</v>
      </c>
      <c r="H8" s="23">
        <f t="shared" si="0"/>
        <v>7371.78</v>
      </c>
    </row>
    <row r="9" spans="1:8">
      <c r="A9" s="20"/>
      <c r="B9" s="21"/>
      <c r="C9" s="22"/>
      <c r="D9" s="14"/>
      <c r="E9" s="16" t="s">
        <v>30</v>
      </c>
      <c r="F9" s="17">
        <v>1694</v>
      </c>
      <c r="G9" s="21">
        <v>0.24</v>
      </c>
      <c r="H9" s="23">
        <f t="shared" si="0"/>
        <v>406.56</v>
      </c>
    </row>
    <row r="10" spans="1:8">
      <c r="A10" s="20"/>
      <c r="B10" s="21"/>
      <c r="C10" s="22"/>
      <c r="D10" s="14"/>
      <c r="E10" s="21" t="s">
        <v>12</v>
      </c>
      <c r="F10" s="17">
        <f t="shared" si="1"/>
        <v>28353</v>
      </c>
      <c r="G10" s="21">
        <v>0.09</v>
      </c>
      <c r="H10" s="23">
        <f t="shared" si="0"/>
        <v>2551.77</v>
      </c>
    </row>
    <row r="11" spans="1:8">
      <c r="A11" s="25">
        <v>45972</v>
      </c>
      <c r="B11" s="21"/>
      <c r="C11" s="22"/>
      <c r="D11" s="14"/>
      <c r="E11" s="21" t="s">
        <v>14</v>
      </c>
      <c r="F11" s="17">
        <f t="shared" si="1"/>
        <v>28353</v>
      </c>
      <c r="G11" s="21">
        <v>0.12</v>
      </c>
      <c r="H11" s="23">
        <f t="shared" si="0"/>
        <v>3402.36</v>
      </c>
    </row>
    <row r="12" spans="1:8">
      <c r="A12" s="25">
        <v>45977</v>
      </c>
      <c r="B12" s="21"/>
      <c r="C12" s="22"/>
      <c r="D12" s="14"/>
      <c r="E12" s="21" t="s">
        <v>19</v>
      </c>
      <c r="F12" s="21">
        <f>28353*4</f>
        <v>113412</v>
      </c>
      <c r="G12" s="21">
        <v>0.042</v>
      </c>
      <c r="H12" s="23">
        <f t="shared" si="0"/>
        <v>4763.304</v>
      </c>
    </row>
    <row r="13" spans="1:8">
      <c r="A13" s="25">
        <v>45971</v>
      </c>
      <c r="B13" s="21"/>
      <c r="C13" s="22"/>
      <c r="D13" s="14"/>
      <c r="E13" s="14" t="s">
        <v>16</v>
      </c>
      <c r="F13" s="17">
        <f>21557+6776+20</f>
        <v>28353</v>
      </c>
      <c r="G13" s="21">
        <v>0.57</v>
      </c>
      <c r="H13" s="23">
        <f t="shared" si="0"/>
        <v>16161.21</v>
      </c>
    </row>
    <row r="14" spans="1:8">
      <c r="A14" s="13">
        <v>45983</v>
      </c>
      <c r="B14" s="14" t="s">
        <v>31</v>
      </c>
      <c r="C14" s="15" t="s">
        <v>32</v>
      </c>
      <c r="D14" s="14" t="s">
        <v>33</v>
      </c>
      <c r="E14" s="14" t="s">
        <v>11</v>
      </c>
      <c r="F14" s="21">
        <f t="shared" ref="F14:F16" si="2">2622+10</f>
        <v>2632</v>
      </c>
      <c r="G14" s="18">
        <v>0.26</v>
      </c>
      <c r="H14" s="23">
        <f t="shared" si="0"/>
        <v>684.32</v>
      </c>
    </row>
    <row r="15" spans="1:8">
      <c r="A15" s="20"/>
      <c r="B15" s="21"/>
      <c r="C15" s="22"/>
      <c r="D15" s="14"/>
      <c r="E15" s="21" t="s">
        <v>12</v>
      </c>
      <c r="F15" s="21">
        <f t="shared" si="2"/>
        <v>2632</v>
      </c>
      <c r="G15" s="21">
        <v>0.09</v>
      </c>
      <c r="H15" s="23">
        <f t="shared" si="0"/>
        <v>236.88</v>
      </c>
    </row>
    <row r="16" spans="1:8">
      <c r="A16" s="25">
        <v>45971</v>
      </c>
      <c r="B16" s="21"/>
      <c r="C16" s="22"/>
      <c r="D16" s="14"/>
      <c r="E16" s="21" t="s">
        <v>14</v>
      </c>
      <c r="F16" s="21">
        <f t="shared" si="2"/>
        <v>2632</v>
      </c>
      <c r="G16" s="21">
        <v>0.12</v>
      </c>
      <c r="H16" s="23">
        <f t="shared" si="0"/>
        <v>315.84</v>
      </c>
    </row>
    <row r="17" spans="1:8">
      <c r="A17" s="25">
        <v>45981</v>
      </c>
      <c r="B17" s="21"/>
      <c r="C17" s="22"/>
      <c r="D17" s="14"/>
      <c r="E17" s="21" t="s">
        <v>19</v>
      </c>
      <c r="F17" s="21">
        <f>2632*4</f>
        <v>10528</v>
      </c>
      <c r="G17" s="21">
        <v>0.042</v>
      </c>
      <c r="H17" s="23">
        <f t="shared" si="0"/>
        <v>442.176</v>
      </c>
    </row>
    <row r="18" spans="1:8">
      <c r="A18" s="25">
        <v>45971</v>
      </c>
      <c r="B18" s="21"/>
      <c r="C18" s="22"/>
      <c r="D18" s="14"/>
      <c r="E18" s="14" t="s">
        <v>16</v>
      </c>
      <c r="F18" s="21">
        <f>2622+10</f>
        <v>2632</v>
      </c>
      <c r="G18" s="21">
        <v>0.57</v>
      </c>
      <c r="H18" s="23">
        <f t="shared" si="0"/>
        <v>1500.24</v>
      </c>
    </row>
    <row r="19" spans="1:8">
      <c r="H19" s="26">
        <f>SUM(H3:H18)</f>
        <v>37885.544</v>
      </c>
    </row>
    <row r="22" spans="1:8">
      <c r="A22" s="13">
        <v>46004</v>
      </c>
      <c r="B22" s="14">
        <v>93126</v>
      </c>
      <c r="C22" s="27" t="s">
        <v>34</v>
      </c>
      <c r="D22" s="14" t="s">
        <v>35</v>
      </c>
      <c r="E22" s="14" t="s">
        <v>11</v>
      </c>
      <c r="F22" s="21">
        <v>3569</v>
      </c>
      <c r="G22" s="18">
        <v>0.26</v>
      </c>
      <c r="H22" s="28">
        <f t="shared" ref="H22:H26" si="3">F22*G22</f>
        <v>927.94</v>
      </c>
    </row>
    <row r="23" spans="1:8">
      <c r="A23" s="20"/>
      <c r="B23" s="14"/>
      <c r="C23" s="27"/>
      <c r="D23" s="14"/>
      <c r="E23" s="21" t="s">
        <v>12</v>
      </c>
      <c r="F23" s="17">
        <v>5000</v>
      </c>
      <c r="G23" s="21">
        <v>0.09</v>
      </c>
      <c r="H23" s="28">
        <f t="shared" si="3"/>
        <v>450</v>
      </c>
    </row>
    <row r="24" spans="1:8">
      <c r="A24" s="20"/>
      <c r="B24" s="21"/>
      <c r="C24" s="29"/>
      <c r="D24" s="14"/>
      <c r="E24" s="21" t="s">
        <v>15</v>
      </c>
      <c r="F24" s="21">
        <f>3569*6</f>
        <v>21414</v>
      </c>
      <c r="G24" s="21">
        <f>0.042</f>
        <v>0.042</v>
      </c>
      <c r="H24" s="30">
        <f t="shared" si="3"/>
        <v>899.388</v>
      </c>
    </row>
    <row r="25" spans="1:8">
      <c r="A25" s="20"/>
      <c r="B25" s="21"/>
      <c r="C25" s="29"/>
      <c r="D25" s="14"/>
      <c r="E25" s="14" t="s">
        <v>16</v>
      </c>
      <c r="F25" s="21">
        <v>1800</v>
      </c>
      <c r="G25" s="21">
        <v>0.57</v>
      </c>
      <c r="H25" s="28">
        <f t="shared" si="3"/>
        <v>1026</v>
      </c>
    </row>
    <row r="26" spans="1:8">
      <c r="A26" s="24"/>
      <c r="B26" s="21"/>
      <c r="C26" s="29"/>
      <c r="D26" s="14"/>
      <c r="E26" s="14" t="s">
        <v>16</v>
      </c>
      <c r="F26" s="21">
        <v>1769</v>
      </c>
      <c r="G26" s="21">
        <v>0.57</v>
      </c>
      <c r="H26" s="28">
        <f t="shared" si="3"/>
        <v>1008.33</v>
      </c>
    </row>
    <row r="27" spans="1:8">
      <c r="H27" s="2">
        <f>SUM(H22:H26)</f>
        <v>4311.658</v>
      </c>
    </row>
    <row r="31" spans="1:8">
      <c r="A31" s="25">
        <v>45973</v>
      </c>
      <c r="B31" s="14" t="s">
        <v>36</v>
      </c>
      <c r="C31" s="15" t="s">
        <v>37</v>
      </c>
      <c r="D31" s="14" t="s">
        <v>38</v>
      </c>
      <c r="E31" s="14" t="s">
        <v>11</v>
      </c>
      <c r="F31" s="21">
        <v>29923</v>
      </c>
      <c r="G31" s="21">
        <v>0.26</v>
      </c>
      <c r="H31" s="23">
        <f t="shared" ref="H31:H60" si="4">F31*G31</f>
        <v>7779.98</v>
      </c>
    </row>
    <row r="32" spans="1:8">
      <c r="A32" s="25"/>
      <c r="B32" s="21"/>
      <c r="C32" s="22"/>
      <c r="D32" s="14"/>
      <c r="E32" s="14" t="s">
        <v>30</v>
      </c>
      <c r="F32" s="21">
        <v>1748</v>
      </c>
      <c r="G32" s="21">
        <v>0.24</v>
      </c>
      <c r="H32" s="23">
        <f t="shared" si="4"/>
        <v>419.52</v>
      </c>
    </row>
    <row r="33" spans="1:8">
      <c r="A33" s="25"/>
      <c r="B33" s="21"/>
      <c r="C33" s="22"/>
      <c r="D33" s="14"/>
      <c r="E33" s="21" t="s">
        <v>12</v>
      </c>
      <c r="F33" s="21">
        <v>29923</v>
      </c>
      <c r="G33" s="21">
        <v>0.09</v>
      </c>
      <c r="H33" s="23">
        <f t="shared" si="4"/>
        <v>2693.07</v>
      </c>
    </row>
    <row r="34" spans="1:8">
      <c r="A34" s="20">
        <v>45972</v>
      </c>
      <c r="B34" s="21"/>
      <c r="C34" s="22"/>
      <c r="D34" s="14"/>
      <c r="E34" s="21" t="s">
        <v>14</v>
      </c>
      <c r="F34" s="21">
        <v>29923</v>
      </c>
      <c r="G34" s="21">
        <v>0.12</v>
      </c>
      <c r="H34" s="23">
        <f t="shared" si="4"/>
        <v>3590.76</v>
      </c>
    </row>
    <row r="35" spans="1:8">
      <c r="A35" s="25">
        <v>45981</v>
      </c>
      <c r="B35" s="21"/>
      <c r="C35" s="22"/>
      <c r="D35" s="14"/>
      <c r="E35" s="21" t="s">
        <v>19</v>
      </c>
      <c r="F35" s="21">
        <f>29923*4</f>
        <v>119692</v>
      </c>
      <c r="G35" s="21">
        <v>0.042</v>
      </c>
      <c r="H35" s="23">
        <f t="shared" si="4"/>
        <v>5027.064</v>
      </c>
    </row>
    <row r="36" spans="1:8">
      <c r="A36" s="20">
        <v>45971</v>
      </c>
      <c r="B36" s="21"/>
      <c r="C36" s="22"/>
      <c r="D36" s="14"/>
      <c r="E36" s="21" t="s">
        <v>39</v>
      </c>
      <c r="F36" s="21">
        <v>29923</v>
      </c>
      <c r="G36" s="21">
        <v>0.03</v>
      </c>
      <c r="H36" s="23">
        <f t="shared" si="4"/>
        <v>897.69</v>
      </c>
    </row>
    <row r="37" spans="1:8">
      <c r="A37" s="24"/>
      <c r="B37" s="21"/>
      <c r="C37" s="22"/>
      <c r="D37" s="14"/>
      <c r="E37" s="14" t="s">
        <v>16</v>
      </c>
      <c r="F37" s="21">
        <v>29923</v>
      </c>
      <c r="G37" s="21">
        <v>0.57</v>
      </c>
      <c r="H37" s="23">
        <f t="shared" si="4"/>
        <v>17056.11</v>
      </c>
    </row>
    <row r="38" spans="1:8">
      <c r="A38" s="25">
        <v>45973</v>
      </c>
      <c r="B38" s="14" t="s">
        <v>40</v>
      </c>
      <c r="C38" s="15" t="s">
        <v>41</v>
      </c>
      <c r="D38" s="14" t="s">
        <v>42</v>
      </c>
      <c r="E38" s="14" t="s">
        <v>11</v>
      </c>
      <c r="F38" s="21">
        <v>47248</v>
      </c>
      <c r="G38" s="21">
        <v>0.26</v>
      </c>
      <c r="H38" s="23">
        <f t="shared" si="4"/>
        <v>12284.48</v>
      </c>
    </row>
    <row r="39" spans="1:8">
      <c r="A39" s="25"/>
      <c r="B39" s="21"/>
      <c r="C39" s="22"/>
      <c r="D39" s="14"/>
      <c r="E39" s="14" t="s">
        <v>30</v>
      </c>
      <c r="F39" s="21">
        <v>2936</v>
      </c>
      <c r="G39" s="21">
        <v>0.24</v>
      </c>
      <c r="H39" s="23">
        <f t="shared" si="4"/>
        <v>704.64</v>
      </c>
    </row>
    <row r="40" spans="1:8">
      <c r="A40" s="25"/>
      <c r="B40" s="21"/>
      <c r="C40" s="22"/>
      <c r="D40" s="14"/>
      <c r="E40" s="21" t="s">
        <v>12</v>
      </c>
      <c r="F40" s="21">
        <v>47248</v>
      </c>
      <c r="G40" s="21">
        <v>0.09</v>
      </c>
      <c r="H40" s="23">
        <f t="shared" si="4"/>
        <v>4252.32</v>
      </c>
    </row>
    <row r="41" spans="1:8">
      <c r="A41" s="20">
        <v>45972</v>
      </c>
      <c r="B41" s="21"/>
      <c r="C41" s="22"/>
      <c r="D41" s="14"/>
      <c r="E41" s="21" t="s">
        <v>14</v>
      </c>
      <c r="F41" s="21">
        <v>47248</v>
      </c>
      <c r="G41" s="21">
        <v>0.12</v>
      </c>
      <c r="H41" s="23">
        <f t="shared" si="4"/>
        <v>5669.76</v>
      </c>
    </row>
    <row r="42" spans="1:8">
      <c r="A42" s="25">
        <v>45981</v>
      </c>
      <c r="B42" s="21"/>
      <c r="C42" s="22"/>
      <c r="D42" s="14"/>
      <c r="E42" s="21" t="s">
        <v>19</v>
      </c>
      <c r="F42" s="21">
        <f>47248*4</f>
        <v>188992</v>
      </c>
      <c r="G42" s="21">
        <v>0.042</v>
      </c>
      <c r="H42" s="23">
        <f t="shared" si="4"/>
        <v>7937.664</v>
      </c>
    </row>
    <row r="43" spans="1:8">
      <c r="A43" s="25">
        <v>45971</v>
      </c>
      <c r="B43" s="21"/>
      <c r="C43" s="22"/>
      <c r="D43" s="14"/>
      <c r="E43" s="14" t="s">
        <v>16</v>
      </c>
      <c r="F43" s="21">
        <v>47248</v>
      </c>
      <c r="G43" s="21">
        <v>0.57</v>
      </c>
      <c r="H43" s="23">
        <f t="shared" si="4"/>
        <v>26931.36</v>
      </c>
    </row>
    <row r="44" spans="1:8">
      <c r="A44" s="25">
        <v>45973</v>
      </c>
      <c r="B44" s="14" t="s">
        <v>43</v>
      </c>
      <c r="C44" s="15" t="s">
        <v>44</v>
      </c>
      <c r="D44" s="14" t="s">
        <v>45</v>
      </c>
      <c r="E44" s="16" t="s">
        <v>11</v>
      </c>
      <c r="F44" s="17">
        <v>27298</v>
      </c>
      <c r="G44" s="21">
        <v>0.26</v>
      </c>
      <c r="H44" s="23">
        <f t="shared" si="4"/>
        <v>7097.48</v>
      </c>
    </row>
    <row r="45" spans="1:8">
      <c r="A45" s="25"/>
      <c r="B45" s="21"/>
      <c r="C45" s="22"/>
      <c r="D45" s="14"/>
      <c r="E45" s="21" t="s">
        <v>12</v>
      </c>
      <c r="F45" s="17">
        <v>27298</v>
      </c>
      <c r="G45" s="21">
        <v>0.09</v>
      </c>
      <c r="H45" s="23">
        <f t="shared" si="4"/>
        <v>2456.82</v>
      </c>
    </row>
    <row r="46" spans="1:8">
      <c r="A46" s="25"/>
      <c r="B46" s="21"/>
      <c r="C46" s="22"/>
      <c r="D46" s="14"/>
      <c r="E46" s="14" t="s">
        <v>30</v>
      </c>
      <c r="F46" s="21">
        <v>1780</v>
      </c>
      <c r="G46" s="21">
        <v>0.24</v>
      </c>
      <c r="H46" s="23">
        <f t="shared" si="4"/>
        <v>427.2</v>
      </c>
    </row>
    <row r="47" spans="1:8">
      <c r="A47" s="20">
        <v>45972</v>
      </c>
      <c r="B47" s="21"/>
      <c r="C47" s="22"/>
      <c r="D47" s="14"/>
      <c r="E47" s="21" t="s">
        <v>14</v>
      </c>
      <c r="F47" s="17">
        <v>27298</v>
      </c>
      <c r="G47" s="21">
        <v>0.12</v>
      </c>
      <c r="H47" s="23">
        <f t="shared" si="4"/>
        <v>3275.76</v>
      </c>
    </row>
    <row r="48" spans="1:8">
      <c r="A48" s="20">
        <v>45980</v>
      </c>
      <c r="B48" s="21"/>
      <c r="C48" s="22"/>
      <c r="D48" s="14"/>
      <c r="E48" s="21" t="s">
        <v>19</v>
      </c>
      <c r="F48" s="17">
        <f>27298*4</f>
        <v>109192</v>
      </c>
      <c r="G48" s="21">
        <v>0.042</v>
      </c>
      <c r="H48" s="23">
        <f t="shared" si="4"/>
        <v>4586.064</v>
      </c>
    </row>
    <row r="49" spans="1:8">
      <c r="A49" s="25">
        <v>45971</v>
      </c>
      <c r="B49" s="21"/>
      <c r="C49" s="22"/>
      <c r="D49" s="14"/>
      <c r="E49" s="14" t="s">
        <v>16</v>
      </c>
      <c r="F49" s="17">
        <v>27298</v>
      </c>
      <c r="G49" s="21">
        <v>0.57</v>
      </c>
      <c r="H49" s="23">
        <f t="shared" si="4"/>
        <v>15559.86</v>
      </c>
    </row>
    <row r="50" spans="1:8">
      <c r="A50" s="25">
        <v>45973</v>
      </c>
      <c r="B50" s="14" t="s">
        <v>46</v>
      </c>
      <c r="C50" s="15" t="s">
        <v>47</v>
      </c>
      <c r="D50" s="14" t="s">
        <v>48</v>
      </c>
      <c r="E50" s="16" t="s">
        <v>11</v>
      </c>
      <c r="F50" s="17">
        <f t="shared" ref="F50:F52" si="5">28130+30</f>
        <v>28160</v>
      </c>
      <c r="G50" s="21">
        <v>0.26</v>
      </c>
      <c r="H50" s="28">
        <f t="shared" si="4"/>
        <v>7321.6</v>
      </c>
    </row>
    <row r="51" spans="1:8">
      <c r="A51" s="25"/>
      <c r="B51" s="21"/>
      <c r="C51" s="22"/>
      <c r="D51" s="14"/>
      <c r="E51" s="21" t="s">
        <v>12</v>
      </c>
      <c r="F51" s="17">
        <f t="shared" si="5"/>
        <v>28160</v>
      </c>
      <c r="G51" s="21">
        <v>0.09</v>
      </c>
      <c r="H51" s="28">
        <f t="shared" si="4"/>
        <v>2534.4</v>
      </c>
    </row>
    <row r="52" spans="1:8">
      <c r="A52" s="20">
        <v>45972</v>
      </c>
      <c r="B52" s="21"/>
      <c r="C52" s="22"/>
      <c r="D52" s="14"/>
      <c r="E52" s="21" t="s">
        <v>14</v>
      </c>
      <c r="F52" s="17">
        <f t="shared" si="5"/>
        <v>28160</v>
      </c>
      <c r="G52" s="21">
        <v>0.12</v>
      </c>
      <c r="H52" s="28">
        <f t="shared" si="4"/>
        <v>3379.2</v>
      </c>
    </row>
    <row r="53" spans="1:8">
      <c r="A53" s="25">
        <v>45986</v>
      </c>
      <c r="B53" s="21"/>
      <c r="C53" s="22"/>
      <c r="D53" s="14"/>
      <c r="E53" s="21" t="s">
        <v>19</v>
      </c>
      <c r="F53" s="21">
        <f>33400*4</f>
        <v>133600</v>
      </c>
      <c r="G53" s="21">
        <v>0.042</v>
      </c>
      <c r="H53" s="28">
        <f t="shared" si="4"/>
        <v>5611.2</v>
      </c>
    </row>
    <row r="54" spans="1:8">
      <c r="A54" s="25">
        <v>45971</v>
      </c>
      <c r="B54" s="21"/>
      <c r="C54" s="22"/>
      <c r="D54" s="14"/>
      <c r="E54" s="21" t="s">
        <v>39</v>
      </c>
      <c r="F54" s="17">
        <f>28130+30</f>
        <v>28160</v>
      </c>
      <c r="G54" s="21">
        <v>0.03</v>
      </c>
      <c r="H54" s="28">
        <f t="shared" si="4"/>
        <v>844.8</v>
      </c>
    </row>
    <row r="55" spans="1:8">
      <c r="A55" s="25"/>
      <c r="B55" s="21"/>
      <c r="C55" s="22"/>
      <c r="D55" s="14"/>
      <c r="E55" s="14" t="s">
        <v>16</v>
      </c>
      <c r="F55" s="17">
        <f>28130+30</f>
        <v>28160</v>
      </c>
      <c r="G55" s="21">
        <v>0.57</v>
      </c>
      <c r="H55" s="28">
        <f t="shared" si="4"/>
        <v>16051.2</v>
      </c>
    </row>
    <row r="56" spans="1:8">
      <c r="A56" s="25">
        <v>45986</v>
      </c>
      <c r="B56" s="21"/>
      <c r="C56" s="22"/>
      <c r="D56" s="14"/>
      <c r="E56" s="16" t="s">
        <v>11</v>
      </c>
      <c r="F56" s="17">
        <v>5240</v>
      </c>
      <c r="G56" s="21">
        <v>0.26</v>
      </c>
      <c r="H56" s="28">
        <f t="shared" si="4"/>
        <v>1362.4</v>
      </c>
    </row>
    <row r="57" spans="1:8">
      <c r="A57" s="25"/>
      <c r="B57" s="21"/>
      <c r="C57" s="22"/>
      <c r="D57" s="14"/>
      <c r="E57" s="21" t="s">
        <v>12</v>
      </c>
      <c r="F57" s="17">
        <v>5240</v>
      </c>
      <c r="G57" s="21">
        <v>0.09</v>
      </c>
      <c r="H57" s="28">
        <f t="shared" si="4"/>
        <v>471.6</v>
      </c>
    </row>
    <row r="58" spans="1:8">
      <c r="A58" s="25">
        <v>45983</v>
      </c>
      <c r="B58" s="21"/>
      <c r="C58" s="22"/>
      <c r="D58" s="14"/>
      <c r="E58" s="21" t="s">
        <v>14</v>
      </c>
      <c r="F58" s="17">
        <v>5240</v>
      </c>
      <c r="G58" s="21">
        <v>0.12</v>
      </c>
      <c r="H58" s="28">
        <f t="shared" si="4"/>
        <v>628.8</v>
      </c>
    </row>
    <row r="59" spans="1:8">
      <c r="A59" s="25"/>
      <c r="B59" s="21"/>
      <c r="C59" s="22"/>
      <c r="D59" s="14"/>
      <c r="E59" s="21" t="s">
        <v>39</v>
      </c>
      <c r="F59" s="17">
        <v>5240</v>
      </c>
      <c r="G59" s="21">
        <v>0.03</v>
      </c>
      <c r="H59" s="28">
        <f t="shared" si="4"/>
        <v>157.2</v>
      </c>
    </row>
    <row r="60" spans="1:8">
      <c r="A60" s="25"/>
      <c r="B60" s="21"/>
      <c r="C60" s="22"/>
      <c r="D60" s="14"/>
      <c r="E60" s="14" t="s">
        <v>16</v>
      </c>
      <c r="F60" s="17">
        <v>5240</v>
      </c>
      <c r="G60" s="21">
        <v>0.57</v>
      </c>
      <c r="H60" s="28">
        <f t="shared" si="4"/>
        <v>2986.8</v>
      </c>
    </row>
    <row r="61" spans="1:8">
      <c r="H61" s="2">
        <f>SUM(H31:H60)</f>
        <v>169996.802</v>
      </c>
    </row>
    <row r="63" ht="28" spans="1:8">
      <c r="A63" s="25">
        <v>45974</v>
      </c>
      <c r="B63" s="14" t="s">
        <v>49</v>
      </c>
      <c r="C63" s="27" t="s">
        <v>50</v>
      </c>
      <c r="D63" s="14" t="s">
        <v>51</v>
      </c>
      <c r="E63" s="16" t="s">
        <v>52</v>
      </c>
      <c r="F63" s="17">
        <f t="shared" ref="F63:F66" si="6">10499+10</f>
        <v>10509</v>
      </c>
      <c r="G63" s="21">
        <v>0.32</v>
      </c>
      <c r="H63" s="23">
        <f t="shared" ref="H63:H66" si="7">F63*G63</f>
        <v>3362.88</v>
      </c>
    </row>
    <row r="64" spans="1:8">
      <c r="A64" s="25"/>
      <c r="B64" s="21"/>
      <c r="C64" s="29"/>
      <c r="D64" s="14"/>
      <c r="E64" s="21" t="s">
        <v>53</v>
      </c>
      <c r="F64" s="17">
        <f t="shared" si="6"/>
        <v>10509</v>
      </c>
      <c r="G64" s="21">
        <v>0.09</v>
      </c>
      <c r="H64" s="23">
        <f t="shared" si="7"/>
        <v>945.81</v>
      </c>
    </row>
    <row r="65" spans="1:10">
      <c r="A65" s="25">
        <v>45986</v>
      </c>
      <c r="B65" s="21"/>
      <c r="C65" s="29"/>
      <c r="D65" s="14"/>
      <c r="E65" s="21" t="s">
        <v>19</v>
      </c>
      <c r="F65" s="21">
        <f>10509*4</f>
        <v>42036</v>
      </c>
      <c r="G65" s="21">
        <v>0.042</v>
      </c>
      <c r="H65" s="23">
        <f t="shared" si="7"/>
        <v>1765.512</v>
      </c>
    </row>
    <row r="66" spans="1:10">
      <c r="A66" s="25">
        <v>45974</v>
      </c>
      <c r="B66" s="21"/>
      <c r="C66" s="29"/>
      <c r="D66" s="14"/>
      <c r="E66" s="14" t="s">
        <v>16</v>
      </c>
      <c r="F66" s="17">
        <f t="shared" si="6"/>
        <v>10509</v>
      </c>
      <c r="G66" s="21">
        <v>0.57</v>
      </c>
      <c r="H66" s="23">
        <f t="shared" si="7"/>
        <v>5990.13</v>
      </c>
    </row>
    <row r="67" spans="1:10">
      <c r="H67" s="2">
        <f>SUM(H63:H66)</f>
        <v>12064.332</v>
      </c>
    </row>
    <row r="69" ht="28.5" spans="1:10">
      <c r="A69" s="31" t="s">
        <v>54</v>
      </c>
      <c r="B69" s="31"/>
      <c r="C69" s="31"/>
      <c r="D69" s="31"/>
      <c r="E69" s="31"/>
      <c r="F69" s="31"/>
      <c r="G69" s="31"/>
      <c r="H69" s="32"/>
      <c r="I69" s="31"/>
      <c r="J69" s="31"/>
    </row>
    <row r="70" ht="29" spans="1:10">
      <c r="A70" s="33" t="s">
        <v>55</v>
      </c>
      <c r="B70" s="33" t="s">
        <v>56</v>
      </c>
      <c r="C70" s="33" t="s">
        <v>57</v>
      </c>
      <c r="D70" s="34" t="s">
        <v>58</v>
      </c>
      <c r="E70" s="33" t="s">
        <v>59</v>
      </c>
      <c r="F70" s="35" t="s">
        <v>60</v>
      </c>
      <c r="G70" s="33" t="s">
        <v>61</v>
      </c>
      <c r="H70" s="36" t="s">
        <v>62</v>
      </c>
      <c r="I70" s="34" t="s">
        <v>63</v>
      </c>
      <c r="J70" s="33" t="s">
        <v>64</v>
      </c>
    </row>
    <row r="71" ht="43" spans="1:10">
      <c r="A71" s="33"/>
      <c r="B71" s="33"/>
      <c r="C71" s="33"/>
      <c r="D71" s="37" t="s">
        <v>65</v>
      </c>
      <c r="E71" s="33"/>
      <c r="F71" s="38" t="s">
        <v>66</v>
      </c>
      <c r="G71" s="33"/>
      <c r="H71" s="36"/>
      <c r="I71" s="39" t="s">
        <v>67</v>
      </c>
      <c r="J71" s="33"/>
    </row>
    <row r="72" ht="35" spans="1:10">
      <c r="A72" s="40">
        <v>1</v>
      </c>
      <c r="B72" s="41">
        <v>46057</v>
      </c>
      <c r="C72" s="42" t="s">
        <v>68</v>
      </c>
      <c r="D72" s="43" t="s">
        <v>69</v>
      </c>
      <c r="E72" s="42" t="s">
        <v>70</v>
      </c>
      <c r="F72" s="42" t="s">
        <v>70</v>
      </c>
      <c r="G72" s="42" t="s">
        <v>70</v>
      </c>
      <c r="H72" s="44" t="s">
        <v>70</v>
      </c>
      <c r="I72" s="45">
        <v>224258.336</v>
      </c>
      <c r="J72" s="46"/>
    </row>
  </sheetData>
  <autoFilter xmlns:etc="http://www.wps.cn/officeDocument/2017/etCustomData" ref="A1:H19" etc:filterBottomFollowUsedRange="0">
    <extLst/>
  </autoFilter>
  <mergeCells count="50">
    <mergeCell ref="A1:H1"/>
    <mergeCell ref="A69:J69"/>
    <mergeCell ref="A3:A5"/>
    <mergeCell ref="A6:A7"/>
    <mergeCell ref="A8:A10"/>
    <mergeCell ref="A14:A15"/>
    <mergeCell ref="A22:A26"/>
    <mergeCell ref="A31:A33"/>
    <mergeCell ref="A36:A37"/>
    <mergeCell ref="A38:A40"/>
    <mergeCell ref="A44:A46"/>
    <mergeCell ref="A50:A51"/>
    <mergeCell ref="A54:A55"/>
    <mergeCell ref="A56:A57"/>
    <mergeCell ref="A58:A60"/>
    <mergeCell ref="A63:A64"/>
    <mergeCell ref="A70:A71"/>
    <mergeCell ref="B3:B7"/>
    <mergeCell ref="B8:B13"/>
    <mergeCell ref="B14:B18"/>
    <mergeCell ref="B22:B26"/>
    <mergeCell ref="B31:B37"/>
    <mergeCell ref="B38:B43"/>
    <mergeCell ref="B44:B49"/>
    <mergeCell ref="B50:B60"/>
    <mergeCell ref="B63:B66"/>
    <mergeCell ref="B70:B71"/>
    <mergeCell ref="C3:C7"/>
    <mergeCell ref="C8:C13"/>
    <mergeCell ref="C14:C18"/>
    <mergeCell ref="C22:C26"/>
    <mergeCell ref="C31:C37"/>
    <mergeCell ref="C38:C43"/>
    <mergeCell ref="C44:C49"/>
    <mergeCell ref="C50:C60"/>
    <mergeCell ref="C63:C66"/>
    <mergeCell ref="C70:C71"/>
    <mergeCell ref="D3:D7"/>
    <mergeCell ref="D8:D13"/>
    <mergeCell ref="D14:D18"/>
    <mergeCell ref="D22:D26"/>
    <mergeCell ref="D31:D37"/>
    <mergeCell ref="D38:D43"/>
    <mergeCell ref="D44:D49"/>
    <mergeCell ref="D50:D60"/>
    <mergeCell ref="D63:D66"/>
    <mergeCell ref="E70:E71"/>
    <mergeCell ref="G70:G71"/>
    <mergeCell ref="H70:H71"/>
    <mergeCell ref="J70:J7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吉胜达</vt:lpstr>
      <vt:lpstr>正信</vt:lpstr>
      <vt:lpstr>大正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2026-02-04T01:46:35Z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