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10-12月份" sheetId="2" r:id="rId1"/>
  </sheets>
  <definedNames>
    <definedName name="_xlnm._FilterDatabase" localSheetId="0" hidden="1">'10-12月份'!$A$9:$G$43</definedName>
    <definedName name="_xlnm.Print_Area" localSheetId="0">'10-12月份'!$A$1:$G$56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<sst xmlns="http://schemas.openxmlformats.org/spreadsheetml/2006/main" count="79" uniqueCount="65">
  <si>
    <t>Recall Supermix PackagingHongkong limited</t>
  </si>
  <si>
    <t>ROOM 1006,10/F.,PO YIPBUILDING,23HING YIP STREET,KWUNTONG, KOWLOON, HONG KONG</t>
  </si>
  <si>
    <t>To：GUOWOO INTERNATIONAL CO., LTD</t>
  </si>
  <si>
    <t>From：Recall Supermix PackagingHongkong limited</t>
  </si>
  <si>
    <t>Date:2025/12/25</t>
  </si>
  <si>
    <t>Payment Terms：NET 30 DAYS</t>
  </si>
  <si>
    <t>S T A T E M E N T</t>
  </si>
  <si>
    <t>Date</t>
  </si>
  <si>
    <t>invoice no</t>
  </si>
  <si>
    <t>Style number</t>
  </si>
  <si>
    <t>item</t>
  </si>
  <si>
    <t>Quantity</t>
  </si>
  <si>
    <t>Unit Price</t>
  </si>
  <si>
    <t>Amount</t>
  </si>
  <si>
    <t>RCGWZM2520</t>
  </si>
  <si>
    <t>5536-390  CHINA  毛衣  男上</t>
  </si>
  <si>
    <t>CLZCALL017 米色RFID洗标 60*25mm</t>
  </si>
  <si>
    <t>RCGWZM2522</t>
  </si>
  <si>
    <t>5536-450  CHINA  毛衣  男上补</t>
  </si>
  <si>
    <t>CLZCALL028N 黑色聚醋带空白洗标 60*25mm</t>
  </si>
  <si>
    <t>额外样品快递费用</t>
  </si>
  <si>
    <t>WPZCALL009 黑色织+印主标 55*10mm-XL</t>
  </si>
  <si>
    <t>RCGWZM2523</t>
  </si>
  <si>
    <t>5536-316  CHINA  毛衣  男上 南美单</t>
  </si>
  <si>
    <t>HPZCALL004 价格牌  55*110mm</t>
  </si>
  <si>
    <t>MRZCALL034 子弹头吊粒-210mm 黑色</t>
  </si>
  <si>
    <t>WPZCALL009 黑色织+印主标 55*10mm</t>
  </si>
  <si>
    <t>CLZCALL019 黑色聚酯带 RFID洗标</t>
  </si>
  <si>
    <t>CLZCALL028 黑色聚醋带洗标 60*25mm（5张）</t>
  </si>
  <si>
    <t>RCGWZM2524</t>
  </si>
  <si>
    <t>5536-320</t>
  </si>
  <si>
    <t>RFID   CLZCALL018  白色胶带  60*25mm</t>
  </si>
  <si>
    <t>RCGWZM2525</t>
  </si>
  <si>
    <t>5536-380  CHINA  毛衣  男上 南美单</t>
  </si>
  <si>
    <t>MRZCALL067  新款米色腊线  330mm+2%+12.22补50</t>
  </si>
  <si>
    <t>ADZCALL005 小吊牌 44*56mm+12.22补30</t>
  </si>
  <si>
    <t>WPZCALL003 白色织+印主标 55*10mm</t>
  </si>
  <si>
    <t>RFID   CLZCALL018  白色胶带 +2%</t>
  </si>
  <si>
    <t>WPZCALL027 丝网印标  40*10 mm</t>
  </si>
  <si>
    <t>CLZCALL027 白色胶带洗标 60*25m（5张）</t>
  </si>
  <si>
    <t>RCGWZM2526</t>
  </si>
  <si>
    <t>RCGWZM2527</t>
  </si>
  <si>
    <t>5536-406  CHINA  毛衣  男上</t>
  </si>
  <si>
    <t>MRZCALL067  新款米色腊线  330mm+2%</t>
  </si>
  <si>
    <t>CLZCALL015  RFID 白色缎带 60*25mm+2%</t>
  </si>
  <si>
    <t>CLZCALL029 白色缎带 60*25mm（4张）</t>
  </si>
  <si>
    <t>RCGWZM2528</t>
  </si>
  <si>
    <t>5536-406  CHINA  毛衣  男上 南美单</t>
  </si>
  <si>
    <t>CLZCALL029 白色缎带 60*25mm（5张）</t>
  </si>
  <si>
    <t>RCGWZM26001</t>
  </si>
  <si>
    <t>5536-320 CAMBODIA 男装</t>
  </si>
  <si>
    <t>RCGWZM26002</t>
  </si>
  <si>
    <t>5536-329  CHINA  毛衣  男上  南美单</t>
  </si>
  <si>
    <t>CLZCALL019 黑色聚酯带 RFID洗标+2%</t>
  </si>
  <si>
    <t>Total:</t>
  </si>
  <si>
    <t>Payment Information:</t>
  </si>
  <si>
    <t>Bank information: Citibank (Hong Kong) Limited</t>
  </si>
  <si>
    <t>Beneficiary’s Name : Recall Supermix Packaging Hongkong limited</t>
  </si>
  <si>
    <t>Beneficiary’s Account Number:250-390-92675352</t>
  </si>
  <si>
    <t xml:space="preserve">Beneficiary’s Address: </t>
  </si>
  <si>
    <t>ROOM 1006, 10/F., PO YIP BUILDING,23 HING YIP STREET, KWUN TONG,KOWLOON, HONG KONG</t>
  </si>
  <si>
    <t>Beneficiary Bank SWIFT Code :CITIHKAX</t>
  </si>
  <si>
    <t>Bank address:  Unit 3, G/F &amp; Cockloft, Camel Paint Building Block 3, 60 Hoi Yuen Road, Kwun Tong, Kln, Hong Kong</t>
  </si>
  <si>
    <t>BRANCH CODE:390</t>
  </si>
  <si>
    <t>BANK CODE:250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</si>
</sst>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_ "/>
    <numFmt numFmtId="178" formatCode="yyyy/m/d;@"/>
    <numFmt numFmtId="179" formatCode="0_ "/>
    <numFmt numFmtId="180" formatCode="\$#,##0.000;\-\$#,##0.000"/>
    <numFmt numFmtId="181" formatCode="#,##0_);[Red]\(#,##0\)"/>
    <numFmt numFmtId="182" formatCode="0.000_);[Red]\(0.000\)"/>
  </numFmts>
  <fonts count="45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9"/>
      <name val="微软雅黑"/>
      <charset val="134"/>
    </font>
    <font>
      <sz val="10"/>
      <name val="宋体"/>
      <charset val="134"/>
    </font>
    <font>
      <sz val="14"/>
      <name val="微软雅黑"/>
      <charset val="134"/>
    </font>
    <font>
      <b/>
      <sz val="18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1"/>
      <color theme="1"/>
      <name val="Arial Black"/>
      <charset val="0"/>
    </font>
    <font>
      <sz val="9"/>
      <color indexed="8"/>
      <name val="Arial"/>
      <charset val="0"/>
    </font>
    <font>
      <sz val="9"/>
      <color rgb="FF000000"/>
      <name val="Arial"/>
      <charset val="0"/>
    </font>
    <font>
      <sz val="9"/>
      <name val="宋体"/>
      <charset val="134"/>
    </font>
    <font>
      <sz val="12"/>
      <color theme="1"/>
      <name val="Arial"/>
      <charset val="0"/>
    </font>
    <font>
      <sz val="12"/>
      <color theme="1"/>
      <name val="Arial Black"/>
      <charset val="0"/>
    </font>
    <font>
      <sz val="10"/>
      <color rgb="FFFF0000"/>
      <name val="宋体"/>
      <charset val="134"/>
    </font>
    <font>
      <sz val="12"/>
      <name val="Arial"/>
      <charset val="0"/>
    </font>
    <font>
      <sz val="10"/>
      <name val="Arial"/>
      <charset val="0"/>
    </font>
    <font>
      <sz val="12"/>
      <name val="Arial Black"/>
      <charset val="0"/>
    </font>
    <font>
      <b/>
      <sz val="12"/>
      <name val="Arial"/>
      <charset val="0"/>
    </font>
    <font>
      <b/>
      <sz val="10"/>
      <color indexed="8"/>
      <name val="Arial"/>
      <charset val="0"/>
    </font>
    <font>
      <sz val="12"/>
      <color indexed="8"/>
      <name val="Arial"/>
      <charset val="0"/>
    </font>
    <font>
      <sz val="10"/>
      <color theme="1"/>
      <name val="Arial"/>
      <charset val="0"/>
    </font>
    <font>
      <sz val="11"/>
      <color theme="1"/>
      <name val="Arial"/>
      <charset val="0"/>
    </font>
    <font>
      <sz val="10"/>
      <color indexed="8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37" fillId="6" borderId="10" applyNumberFormat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2" borderId="0" xfId="0" applyFont="1" applyFill="1" applyBorder="1" applyAlignment="1">
      <alignment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Protection="1">
      <alignment vertical="center"/>
    </xf>
    <xf numFmtId="0" fontId="2" fillId="0" borderId="2" xfId="0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8" fontId="2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178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vertical="center"/>
    </xf>
    <xf numFmtId="179" fontId="2" fillId="0" borderId="2" xfId="0" applyNumberFormat="1" applyFont="1" applyFill="1" applyBorder="1" applyAlignment="1" applyProtection="1">
      <alignment horizontal="center" vertical="center"/>
    </xf>
    <xf numFmtId="178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Protection="1">
      <alignment vertical="center"/>
    </xf>
    <xf numFmtId="0" fontId="2" fillId="0" borderId="2" xfId="0" applyFont="1" applyFill="1" applyBorder="1" applyAlignment="1" applyProtection="1">
      <alignment horizontal="center"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8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176" fontId="6" fillId="0" borderId="0" xfId="0" applyNumberFormat="1" applyFont="1" applyFill="1">
      <alignment vertical="center"/>
    </xf>
    <xf numFmtId="180" fontId="7" fillId="0" borderId="0" xfId="0" applyNumberFormat="1" applyFont="1" applyFill="1" applyAlignment="1" applyProtection="1">
      <alignment horizontal="center" vertical="center"/>
    </xf>
    <xf numFmtId="1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179" fontId="8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81" fontId="10" fillId="0" borderId="0" xfId="0" applyNumberFormat="1" applyFont="1" applyFill="1" applyBorder="1" applyAlignment="1">
      <alignment vertical="center"/>
    </xf>
    <xf numFmtId="182" fontId="10" fillId="0" borderId="0" xfId="0" applyNumberFormat="1" applyFont="1" applyFill="1" applyBorder="1" applyAlignment="1">
      <alignment vertical="center"/>
    </xf>
    <xf numFmtId="26" fontId="10" fillId="0" borderId="0" xfId="0" applyNumberFormat="1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182" fontId="10" fillId="0" borderId="0" xfId="0" applyNumberFormat="1" applyFont="1" applyFill="1" applyBorder="1" applyAlignment="1">
      <alignment horizontal="center" vertical="center"/>
    </xf>
    <xf numFmtId="26" fontId="10" fillId="0" borderId="0" xfId="0" applyNumberFormat="1" applyFont="1" applyFill="1" applyBorder="1" applyAlignment="1">
      <alignment horizontal="center" vertical="center"/>
    </xf>
    <xf numFmtId="181" fontId="15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81" fontId="19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182" fontId="21" fillId="0" borderId="0" xfId="0" applyNumberFormat="1" applyFont="1" applyFill="1" applyBorder="1" applyAlignment="1">
      <alignment horizontal="center" vertical="center" wrapText="1"/>
    </xf>
    <xf numFmtId="26" fontId="21" fillId="0" borderId="0" xfId="0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181" fontId="14" fillId="0" borderId="0" xfId="0" applyNumberFormat="1" applyFont="1" applyFill="1" applyBorder="1" applyAlignment="1">
      <alignment vertical="center"/>
    </xf>
    <xf numFmtId="26" fontId="23" fillId="0" borderId="0" xfId="0" applyNumberFormat="1" applyFont="1" applyFill="1" applyBorder="1" applyAlignment="1">
      <alignment vertical="center"/>
    </xf>
    <xf numFmtId="182" fontId="23" fillId="0" borderId="0" xfId="0" applyNumberFormat="1" applyFont="1" applyFill="1" applyBorder="1" applyAlignment="1">
      <alignment horizontal="center" vertical="center"/>
    </xf>
    <xf numFmtId="26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182" fontId="25" fillId="0" borderId="0" xfId="0" applyNumberFormat="1" applyFont="1" applyFill="1" applyBorder="1" applyAlignment="1">
      <alignment vertical="center" wrapText="1"/>
    </xf>
    <xf numFmtId="26" fontId="25" fillId="0" borderId="0" xfId="0" applyNumberFormat="1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1437640</xdr:colOff>
      <xdr:row>48</xdr:row>
      <xdr:rowOff>60325</xdr:rowOff>
    </xdr:from>
    <xdr:to>
      <xdr:col>4</xdr:col>
      <xdr:colOff>166370</xdr:colOff>
      <xdr:row>54</xdr:row>
      <xdr:rowOff>23495</xdr:rowOff>
    </xdr:to>
    <xdr:pic>
      <xdr:nvPicPr>
        <xdr:cNvPr id="2" name="图片 1" descr="137c6f0999609ce5437297732b086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17110" y="10997565"/>
          <a:ext cx="1320165" cy="1261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view="pageBreakPreview" zoomScaleNormal="100" topLeftCell="A7" workbookViewId="0">
      <selection activeCell="B20" sqref="B20:B26"/>
    </sheetView>
  </sheetViews>
  <sheetFormatPr defaultColWidth="8.61061946902655" defaultRowHeight="21" customHeight="1"/>
  <cols>
    <col min="1" max="1" width="11.5752212389381" style="1" customWidth="1"/>
    <col min="2" max="2" width="14.2035398230088" style="1" customWidth="1"/>
    <col min="3" max="3" width="21.3185840707965" style="1" customWidth="1"/>
    <col min="4" max="4" width="36.1150442477876" style="1" customWidth="1"/>
    <col min="5" max="5" width="11.9646017699115" style="1" customWidth="1"/>
    <col min="6" max="6" width="13.0442477876106" style="4" customWidth="1"/>
    <col min="7" max="7" width="17.141592920354" style="5" customWidth="1"/>
    <col min="8" max="16384" width="8.61061946902655" style="1"/>
  </cols>
  <sheetData>
    <row r="1" s="1" customFormat="1" customHeight="1" spans="1:7">
      <c r="A1" s="6" t="s">
        <v>0</v>
      </c>
      <c r="B1" s="6"/>
      <c r="C1" s="6"/>
      <c r="D1" s="6"/>
      <c r="E1" s="6"/>
      <c r="F1" s="7"/>
      <c r="G1" s="8"/>
    </row>
    <row r="2" s="1" customFormat="1" customHeight="1" spans="1:7">
      <c r="A2" s="9"/>
      <c r="B2" s="9"/>
      <c r="C2" s="9"/>
      <c r="D2" s="9"/>
      <c r="E2" s="9"/>
      <c r="F2" s="10"/>
      <c r="G2" s="11"/>
    </row>
    <row r="3" s="1" customFormat="1" customHeight="1" spans="1:7">
      <c r="A3" s="9" t="s">
        <v>1</v>
      </c>
      <c r="B3" s="9"/>
      <c r="C3" s="9"/>
      <c r="D3" s="9"/>
      <c r="E3" s="9"/>
      <c r="F3" s="10"/>
      <c r="G3" s="11"/>
    </row>
    <row r="5" s="1" customFormat="1" customHeight="1" spans="1:7">
      <c r="A5" s="1" t="s">
        <v>2</v>
      </c>
      <c r="D5" s="1" t="s">
        <v>3</v>
      </c>
      <c r="F5" s="4"/>
      <c r="G5" s="5"/>
    </row>
    <row r="6" s="1" customFormat="1" customHeight="1" spans="1:7">
      <c r="D6" s="1" t="s">
        <v>4</v>
      </c>
      <c r="F6" s="4"/>
      <c r="G6" s="5"/>
    </row>
    <row r="7" s="1" customFormat="1" customHeight="1" spans="1:7">
      <c r="D7" s="1" t="s">
        <v>5</v>
      </c>
      <c r="F7" s="4"/>
      <c r="G7" s="5"/>
    </row>
    <row r="8" s="1" customFormat="1" customHeight="1" spans="1:7">
      <c r="A8" s="12"/>
      <c r="B8" s="12"/>
      <c r="C8" s="12"/>
      <c r="D8" s="12" t="s">
        <v>6</v>
      </c>
      <c r="E8" s="12"/>
      <c r="F8" s="13"/>
      <c r="G8" s="14"/>
    </row>
    <row r="9" s="1" customFormat="1" customHeight="1" spans="1:7">
      <c r="A9" s="15" t="s">
        <v>7</v>
      </c>
      <c r="B9" s="15" t="s">
        <v>8</v>
      </c>
      <c r="C9" s="15" t="s">
        <v>9</v>
      </c>
      <c r="D9" s="16" t="s">
        <v>10</v>
      </c>
      <c r="E9" s="16" t="s">
        <v>11</v>
      </c>
      <c r="F9" s="17" t="s">
        <v>12</v>
      </c>
      <c r="G9" s="18" t="s">
        <v>13</v>
      </c>
    </row>
    <row r="10" s="2" customFormat="1" ht="17" customHeight="1" spans="1:7">
      <c r="A10" s="19">
        <v>45960</v>
      </c>
      <c r="B10" s="20" t="s">
        <v>14</v>
      </c>
      <c r="C10" s="20" t="s">
        <v>15</v>
      </c>
      <c r="D10" s="21" t="s">
        <v>16</v>
      </c>
      <c r="E10" s="22">
        <v>35</v>
      </c>
      <c r="F10" s="23">
        <f>0.6/7.1*0.9</f>
        <v>0.076056338028169</v>
      </c>
      <c r="G10" s="24">
        <f>E10*F10</f>
        <v>2.66197183098592</v>
      </c>
    </row>
    <row r="11" s="2" customFormat="1" ht="17" customHeight="1" spans="1:7">
      <c r="A11" s="25">
        <v>45961</v>
      </c>
      <c r="B11" s="26" t="s">
        <v>17</v>
      </c>
      <c r="C11" s="26" t="s">
        <v>18</v>
      </c>
      <c r="D11" s="21" t="s">
        <v>19</v>
      </c>
      <c r="E11" s="22">
        <v>2420</v>
      </c>
      <c r="F11" s="24">
        <f>0.035/7</f>
        <v>0.005</v>
      </c>
      <c r="G11" s="24">
        <f t="shared" ref="G11:G43" si="0">E11*F11</f>
        <v>12.1</v>
      </c>
    </row>
    <row r="12" s="2" customFormat="1" ht="17" customHeight="1" spans="1:7">
      <c r="A12" s="27"/>
      <c r="B12" s="28"/>
      <c r="C12" s="28"/>
      <c r="D12" s="21" t="s">
        <v>20</v>
      </c>
      <c r="E12" s="22">
        <v>1</v>
      </c>
      <c r="F12" s="24">
        <f>12/7</f>
        <v>1.71428571428571</v>
      </c>
      <c r="G12" s="24">
        <f t="shared" si="0"/>
        <v>1.71428571428571</v>
      </c>
    </row>
    <row r="13" s="2" customFormat="1" ht="17" customHeight="1" spans="1:7">
      <c r="A13" s="29"/>
      <c r="B13" s="30"/>
      <c r="C13" s="30"/>
      <c r="D13" s="21" t="s">
        <v>21</v>
      </c>
      <c r="E13" s="22">
        <v>90</v>
      </c>
      <c r="F13" s="31">
        <v>0.0354929577464789</v>
      </c>
      <c r="G13" s="24">
        <f t="shared" si="0"/>
        <v>3.1943661971831</v>
      </c>
    </row>
    <row r="14" s="2" customFormat="1" ht="17" customHeight="1" spans="1:7">
      <c r="A14" s="19">
        <v>45971</v>
      </c>
      <c r="B14" s="20" t="s">
        <v>22</v>
      </c>
      <c r="C14" s="20" t="s">
        <v>23</v>
      </c>
      <c r="D14" s="21" t="s">
        <v>24</v>
      </c>
      <c r="E14" s="22">
        <v>480</v>
      </c>
      <c r="F14" s="31">
        <v>0.0316901408450704</v>
      </c>
      <c r="G14" s="24">
        <f t="shared" si="0"/>
        <v>15.2112676056338</v>
      </c>
    </row>
    <row r="15" s="2" customFormat="1" ht="17" customHeight="1" spans="1:7">
      <c r="A15" s="19"/>
      <c r="B15" s="20"/>
      <c r="C15" s="20"/>
      <c r="D15" s="21" t="s">
        <v>25</v>
      </c>
      <c r="E15" s="22">
        <v>480</v>
      </c>
      <c r="F15" s="31">
        <v>0.0114</v>
      </c>
      <c r="G15" s="24">
        <f t="shared" si="0"/>
        <v>5.472</v>
      </c>
    </row>
    <row r="16" s="2" customFormat="1" ht="17" customHeight="1" spans="1:7">
      <c r="A16" s="19"/>
      <c r="B16" s="20"/>
      <c r="C16" s="20"/>
      <c r="D16" s="21" t="s">
        <v>26</v>
      </c>
      <c r="E16" s="22">
        <v>480</v>
      </c>
      <c r="F16" s="31">
        <v>0.0354929577464789</v>
      </c>
      <c r="G16" s="24">
        <f t="shared" si="0"/>
        <v>17.0366197183099</v>
      </c>
    </row>
    <row r="17" s="2" customFormat="1" ht="17" customHeight="1" spans="1:7">
      <c r="A17" s="19"/>
      <c r="B17" s="20"/>
      <c r="C17" s="20"/>
      <c r="D17" s="21" t="s">
        <v>27</v>
      </c>
      <c r="E17" s="22">
        <v>490</v>
      </c>
      <c r="F17" s="31">
        <v>0.0735211267605634</v>
      </c>
      <c r="G17" s="24">
        <f t="shared" si="0"/>
        <v>36.0253521126761</v>
      </c>
    </row>
    <row r="18" s="2" customFormat="1" ht="17" customHeight="1" spans="1:7">
      <c r="A18" s="19"/>
      <c r="B18" s="20"/>
      <c r="C18" s="20"/>
      <c r="D18" s="21" t="s">
        <v>28</v>
      </c>
      <c r="E18" s="22">
        <f>490*5</f>
        <v>2450</v>
      </c>
      <c r="F18" s="31">
        <v>0.00522</v>
      </c>
      <c r="G18" s="24">
        <f t="shared" si="0"/>
        <v>12.789</v>
      </c>
    </row>
    <row r="19" s="2" customFormat="1" ht="17" customHeight="1" spans="1:7">
      <c r="A19" s="19">
        <v>45974</v>
      </c>
      <c r="B19" s="20" t="s">
        <v>29</v>
      </c>
      <c r="C19" s="20" t="s">
        <v>30</v>
      </c>
      <c r="D19" s="32" t="s">
        <v>31</v>
      </c>
      <c r="E19" s="33">
        <f>67318+3060</f>
        <v>70378</v>
      </c>
      <c r="F19" s="31">
        <v>0.0646478873239437</v>
      </c>
      <c r="G19" s="24">
        <f t="shared" si="0"/>
        <v>4549.78901408451</v>
      </c>
    </row>
    <row r="20" s="2" customFormat="1" ht="17" customHeight="1" spans="1:7">
      <c r="A20" s="19">
        <v>45979</v>
      </c>
      <c r="B20" s="20" t="s">
        <v>32</v>
      </c>
      <c r="C20" s="20" t="s">
        <v>33</v>
      </c>
      <c r="D20" s="21" t="s">
        <v>24</v>
      </c>
      <c r="E20" s="22">
        <v>300</v>
      </c>
      <c r="F20" s="31">
        <v>0.0316901408450704</v>
      </c>
      <c r="G20" s="24">
        <f t="shared" si="0"/>
        <v>9.50704225352112</v>
      </c>
    </row>
    <row r="21" s="2" customFormat="1" ht="17" customHeight="1" spans="1:7">
      <c r="A21" s="19"/>
      <c r="B21" s="20"/>
      <c r="C21" s="20"/>
      <c r="D21" s="21" t="s">
        <v>34</v>
      </c>
      <c r="E21" s="22">
        <f>300*1.02+50</f>
        <v>356</v>
      </c>
      <c r="F21" s="23">
        <f>0.213/7.1*0.9</f>
        <v>0.027</v>
      </c>
      <c r="G21" s="24">
        <f t="shared" si="0"/>
        <v>9.612</v>
      </c>
    </row>
    <row r="22" s="2" customFormat="1" ht="17" customHeight="1" spans="1:7">
      <c r="A22" s="19"/>
      <c r="B22" s="20"/>
      <c r="C22" s="20"/>
      <c r="D22" s="21" t="s">
        <v>35</v>
      </c>
      <c r="E22" s="22">
        <f>300+30</f>
        <v>330</v>
      </c>
      <c r="F22" s="31">
        <v>0.00887323943661972</v>
      </c>
      <c r="G22" s="24">
        <f t="shared" si="0"/>
        <v>2.92816901408451</v>
      </c>
    </row>
    <row r="23" s="2" customFormat="1" ht="17" customHeight="1" spans="1:7">
      <c r="A23" s="19"/>
      <c r="B23" s="20"/>
      <c r="C23" s="20"/>
      <c r="D23" s="21" t="s">
        <v>36</v>
      </c>
      <c r="E23" s="22">
        <v>300</v>
      </c>
      <c r="F23" s="31">
        <v>0.0354929577464789</v>
      </c>
      <c r="G23" s="24">
        <f t="shared" si="0"/>
        <v>10.6478873239437</v>
      </c>
    </row>
    <row r="24" s="2" customFormat="1" ht="17" customHeight="1" spans="1:7">
      <c r="A24" s="19"/>
      <c r="B24" s="20"/>
      <c r="C24" s="20"/>
      <c r="D24" s="21" t="s">
        <v>37</v>
      </c>
      <c r="E24" s="22">
        <f>300*1.02</f>
        <v>306</v>
      </c>
      <c r="F24" s="31">
        <v>0.0646478873239437</v>
      </c>
      <c r="G24" s="24">
        <f t="shared" si="0"/>
        <v>19.7822535211268</v>
      </c>
    </row>
    <row r="25" s="2" customFormat="1" ht="17" customHeight="1" spans="1:7">
      <c r="A25" s="19"/>
      <c r="B25" s="20"/>
      <c r="C25" s="20"/>
      <c r="D25" s="21" t="s">
        <v>38</v>
      </c>
      <c r="E25" s="22">
        <v>300</v>
      </c>
      <c r="F25" s="24">
        <f>0.18/7.1</f>
        <v>0.0253521126760563</v>
      </c>
      <c r="G25" s="24">
        <f t="shared" si="0"/>
        <v>7.6056338028169</v>
      </c>
    </row>
    <row r="26" s="2" customFormat="1" ht="17" customHeight="1" spans="1:7">
      <c r="A26" s="19"/>
      <c r="B26" s="20"/>
      <c r="C26" s="20"/>
      <c r="D26" s="21" t="s">
        <v>39</v>
      </c>
      <c r="E26" s="22">
        <f>300*5</f>
        <v>1500</v>
      </c>
      <c r="F26" s="31">
        <v>0.0036</v>
      </c>
      <c r="G26" s="24">
        <f t="shared" si="0"/>
        <v>5.4</v>
      </c>
    </row>
    <row r="27" s="2" customFormat="1" ht="17" customHeight="1" spans="1:7">
      <c r="A27" s="19">
        <v>45999</v>
      </c>
      <c r="B27" s="20" t="s">
        <v>40</v>
      </c>
      <c r="C27" s="20" t="s">
        <v>30</v>
      </c>
      <c r="D27" s="32" t="s">
        <v>31</v>
      </c>
      <c r="E27" s="33">
        <v>60183</v>
      </c>
      <c r="F27" s="31">
        <v>0.0646478873239437</v>
      </c>
      <c r="G27" s="24">
        <f t="shared" si="0"/>
        <v>3890.7038028169</v>
      </c>
    </row>
    <row r="28" s="2" customFormat="1" ht="17" customHeight="1" spans="1:7">
      <c r="A28" s="19">
        <v>45999</v>
      </c>
      <c r="B28" s="20" t="s">
        <v>41</v>
      </c>
      <c r="C28" s="20" t="s">
        <v>42</v>
      </c>
      <c r="D28" s="21" t="s">
        <v>24</v>
      </c>
      <c r="E28" s="22">
        <f>4000+2000</f>
        <v>6000</v>
      </c>
      <c r="F28" s="31">
        <v>0.0316901408450704</v>
      </c>
      <c r="G28" s="24">
        <f t="shared" si="0"/>
        <v>190.140845070422</v>
      </c>
    </row>
    <row r="29" s="2" customFormat="1" ht="17" customHeight="1" spans="1:7">
      <c r="A29" s="19"/>
      <c r="B29" s="20"/>
      <c r="C29" s="20"/>
      <c r="D29" s="21" t="s">
        <v>43</v>
      </c>
      <c r="E29" s="22">
        <f>6000*1.02</f>
        <v>6120</v>
      </c>
      <c r="F29" s="23">
        <f>0.213/7.1*0.9</f>
        <v>0.027</v>
      </c>
      <c r="G29" s="24">
        <f t="shared" si="0"/>
        <v>165.24</v>
      </c>
    </row>
    <row r="30" s="2" customFormat="1" ht="17" customHeight="1" spans="1:7">
      <c r="A30" s="19"/>
      <c r="B30" s="20"/>
      <c r="C30" s="20"/>
      <c r="D30" s="21" t="s">
        <v>36</v>
      </c>
      <c r="E30" s="22">
        <f>4000+2000</f>
        <v>6000</v>
      </c>
      <c r="F30" s="31">
        <v>0.0354929577464789</v>
      </c>
      <c r="G30" s="24">
        <f t="shared" si="0"/>
        <v>212.957746478873</v>
      </c>
    </row>
    <row r="31" s="2" customFormat="1" ht="17" customHeight="1" spans="1:7">
      <c r="A31" s="19"/>
      <c r="B31" s="20"/>
      <c r="C31" s="20"/>
      <c r="D31" s="21" t="s">
        <v>44</v>
      </c>
      <c r="E31" s="22">
        <f>6000*1.02</f>
        <v>6120</v>
      </c>
      <c r="F31" s="31">
        <v>0.0659</v>
      </c>
      <c r="G31" s="24">
        <f t="shared" si="0"/>
        <v>403.308</v>
      </c>
    </row>
    <row r="32" s="2" customFormat="1" ht="17" customHeight="1" spans="1:7">
      <c r="A32" s="19"/>
      <c r="B32" s="20"/>
      <c r="C32" s="20"/>
      <c r="D32" s="21" t="s">
        <v>45</v>
      </c>
      <c r="E32" s="22">
        <f>6000*4</f>
        <v>24000</v>
      </c>
      <c r="F32" s="31">
        <v>0.0045</v>
      </c>
      <c r="G32" s="24">
        <f t="shared" si="0"/>
        <v>108</v>
      </c>
    </row>
    <row r="33" s="2" customFormat="1" ht="17" customHeight="1" spans="1:10">
      <c r="A33" s="19">
        <v>46002</v>
      </c>
      <c r="B33" s="20" t="s">
        <v>46</v>
      </c>
      <c r="C33" s="20" t="s">
        <v>47</v>
      </c>
      <c r="D33" s="21" t="s">
        <v>24</v>
      </c>
      <c r="E33" s="22">
        <v>240</v>
      </c>
      <c r="F33" s="31">
        <v>0.0316901408450704</v>
      </c>
      <c r="G33" s="24">
        <f t="shared" si="0"/>
        <v>7.6056338028169</v>
      </c>
    </row>
    <row r="34" s="2" customFormat="1" ht="17" customHeight="1" spans="1:10">
      <c r="A34" s="19"/>
      <c r="B34" s="20"/>
      <c r="C34" s="20"/>
      <c r="D34" s="21" t="s">
        <v>43</v>
      </c>
      <c r="E34" s="33">
        <f>240*1.02</f>
        <v>244.8</v>
      </c>
      <c r="F34" s="23">
        <f>0.213/7.1*0.9</f>
        <v>0.027</v>
      </c>
      <c r="G34" s="24">
        <f t="shared" si="0"/>
        <v>6.6096</v>
      </c>
    </row>
    <row r="35" s="2" customFormat="1" ht="17" customHeight="1" spans="1:10">
      <c r="A35" s="19"/>
      <c r="B35" s="20"/>
      <c r="C35" s="20"/>
      <c r="D35" s="21" t="s">
        <v>36</v>
      </c>
      <c r="E35" s="22">
        <v>240</v>
      </c>
      <c r="F35" s="31">
        <v>0.0354929577464789</v>
      </c>
      <c r="G35" s="24">
        <f t="shared" si="0"/>
        <v>8.51830985915494</v>
      </c>
    </row>
    <row r="36" s="2" customFormat="1" ht="17" customHeight="1" spans="1:10">
      <c r="A36" s="19"/>
      <c r="B36" s="20"/>
      <c r="C36" s="20"/>
      <c r="D36" s="21" t="s">
        <v>44</v>
      </c>
      <c r="E36" s="33">
        <f>240*1.02</f>
        <v>244.8</v>
      </c>
      <c r="F36" s="31">
        <v>0.0659</v>
      </c>
      <c r="G36" s="24">
        <f t="shared" si="0"/>
        <v>16.13232</v>
      </c>
    </row>
    <row r="37" s="2" customFormat="1" ht="17" customHeight="1" spans="1:10">
      <c r="A37" s="19"/>
      <c r="B37" s="20"/>
      <c r="C37" s="20"/>
      <c r="D37" s="21" t="s">
        <v>48</v>
      </c>
      <c r="E37" s="22">
        <f>240*5</f>
        <v>1200</v>
      </c>
      <c r="F37" s="31">
        <v>0.0045</v>
      </c>
      <c r="G37" s="24">
        <f t="shared" si="0"/>
        <v>5.4</v>
      </c>
    </row>
    <row r="38" s="2" customFormat="1" ht="17" customHeight="1" spans="1:10">
      <c r="A38" s="19">
        <v>46034</v>
      </c>
      <c r="B38" s="20" t="s">
        <v>49</v>
      </c>
      <c r="C38" s="20" t="s">
        <v>50</v>
      </c>
      <c r="D38" s="32" t="s">
        <v>31</v>
      </c>
      <c r="E38" s="33">
        <v>4080</v>
      </c>
      <c r="F38" s="31">
        <v>0.0646478873239437</v>
      </c>
      <c r="G38" s="24">
        <f t="shared" si="0"/>
        <v>263.76338028169</v>
      </c>
    </row>
    <row r="39" s="2" customFormat="1" ht="17" customHeight="1" spans="1:10">
      <c r="A39" s="19">
        <v>46039</v>
      </c>
      <c r="B39" s="20" t="s">
        <v>51</v>
      </c>
      <c r="C39" s="20" t="s">
        <v>52</v>
      </c>
      <c r="D39" s="21" t="s">
        <v>24</v>
      </c>
      <c r="E39" s="22">
        <v>360</v>
      </c>
      <c r="F39" s="31">
        <v>0.0316901408450704</v>
      </c>
      <c r="G39" s="24">
        <f t="shared" si="0"/>
        <v>11.4084507042253</v>
      </c>
    </row>
    <row r="40" s="2" customFormat="1" ht="17" customHeight="1" spans="1:10">
      <c r="A40" s="19"/>
      <c r="B40" s="20"/>
      <c r="C40" s="20"/>
      <c r="D40" s="21" t="s">
        <v>25</v>
      </c>
      <c r="E40" s="22">
        <v>360</v>
      </c>
      <c r="F40" s="31">
        <v>0.0114</v>
      </c>
      <c r="G40" s="24">
        <f t="shared" si="0"/>
        <v>4.104</v>
      </c>
    </row>
    <row r="41" s="2" customFormat="1" ht="17" customHeight="1" spans="1:10">
      <c r="A41" s="19"/>
      <c r="B41" s="20"/>
      <c r="C41" s="20"/>
      <c r="D41" s="21" t="s">
        <v>26</v>
      </c>
      <c r="E41" s="22">
        <v>360</v>
      </c>
      <c r="F41" s="31">
        <v>0.0354929577464789</v>
      </c>
      <c r="G41" s="24">
        <f t="shared" si="0"/>
        <v>12.7774647887324</v>
      </c>
    </row>
    <row r="42" s="2" customFormat="1" ht="17" customHeight="1" spans="1:10">
      <c r="A42" s="19"/>
      <c r="B42" s="20"/>
      <c r="C42" s="20"/>
      <c r="D42" s="21" t="s">
        <v>53</v>
      </c>
      <c r="E42" s="33">
        <f>360*1.02</f>
        <v>367.2</v>
      </c>
      <c r="F42" s="31">
        <v>0.0735211267605634</v>
      </c>
      <c r="G42" s="24">
        <f t="shared" si="0"/>
        <v>26.9969577464789</v>
      </c>
    </row>
    <row r="43" s="2" customFormat="1" ht="17" customHeight="1" spans="1:10">
      <c r="A43" s="34"/>
      <c r="B43" s="35"/>
      <c r="C43" s="35"/>
      <c r="D43" s="36" t="s">
        <v>28</v>
      </c>
      <c r="E43" s="37">
        <f>360*5</f>
        <v>1800</v>
      </c>
      <c r="F43" s="38">
        <f>0.0058*7.1</f>
        <v>0.04118</v>
      </c>
      <c r="G43" s="24">
        <f t="shared" si="0"/>
        <v>74.124</v>
      </c>
    </row>
    <row r="44" s="2" customFormat="1" ht="17" customHeight="1" spans="1:10">
      <c r="A44" s="39"/>
      <c r="B44" s="40"/>
      <c r="C44" s="40"/>
      <c r="D44" s="41"/>
      <c r="E44" s="42"/>
      <c r="F44" s="43" t="s">
        <v>54</v>
      </c>
      <c r="G44" s="44">
        <f>SUM(G10:G43)</f>
        <v>10129.2673747284</v>
      </c>
    </row>
    <row r="45" s="2" customFormat="1" customHeight="1" spans="1:10">
      <c r="A45" s="45"/>
      <c r="B45" s="46"/>
      <c r="C45" s="46"/>
      <c r="D45" s="47"/>
      <c r="E45" s="48"/>
      <c r="F45" s="43"/>
      <c r="G45" s="49"/>
    </row>
    <row r="46" s="1" customFormat="1" customHeight="1" spans="1:10">
      <c r="A46" s="50"/>
      <c r="B46" s="51"/>
      <c r="C46" s="52"/>
      <c r="D46" s="53"/>
      <c r="E46" s="54"/>
      <c r="G46" s="55"/>
    </row>
    <row r="47" s="3" customFormat="1" ht="16.85" spans="1:10">
      <c r="A47" s="56" t="s">
        <v>55</v>
      </c>
      <c r="B47" s="56"/>
      <c r="C47" s="56"/>
      <c r="D47" s="57"/>
      <c r="E47" s="58"/>
      <c r="F47" s="59"/>
      <c r="G47" s="60"/>
      <c r="H47" s="61"/>
      <c r="J47" s="62"/>
    </row>
    <row r="48" s="3" customFormat="1" ht="18.35" spans="1:10">
      <c r="A48" s="63" t="s">
        <v>56</v>
      </c>
      <c r="B48" s="63"/>
      <c r="C48" s="64"/>
      <c r="D48" s="57"/>
      <c r="E48" s="58"/>
      <c r="F48" s="59"/>
      <c r="G48" s="65"/>
      <c r="H48" s="66"/>
      <c r="J48" s="62"/>
    </row>
    <row r="49" s="3" customFormat="1" ht="16.85" spans="1:10">
      <c r="A49" s="63" t="s">
        <v>57</v>
      </c>
      <c r="B49" s="67"/>
      <c r="C49" s="67"/>
      <c r="D49" s="59"/>
      <c r="E49" s="68"/>
      <c r="F49" s="69"/>
      <c r="G49" s="60"/>
      <c r="H49" s="66"/>
      <c r="J49" s="62"/>
    </row>
    <row r="50" s="3" customFormat="1" ht="18.35" spans="1:10">
      <c r="A50" s="63" t="s">
        <v>58</v>
      </c>
      <c r="B50" s="64"/>
      <c r="C50" s="70"/>
      <c r="D50" s="59"/>
      <c r="E50" s="68"/>
      <c r="F50" s="69"/>
      <c r="G50" s="71"/>
      <c r="H50" s="72"/>
      <c r="I50" s="73"/>
      <c r="J50" s="62"/>
    </row>
    <row r="51" s="3" customFormat="1" ht="18.35" spans="1:10">
      <c r="A51" s="74" t="s">
        <v>59</v>
      </c>
      <c r="B51" s="75" t="s">
        <v>60</v>
      </c>
      <c r="C51" s="76"/>
      <c r="D51" s="59"/>
      <c r="E51" s="68"/>
      <c r="F51" s="69"/>
      <c r="G51" s="71"/>
      <c r="H51" s="66"/>
      <c r="J51" s="62"/>
    </row>
    <row r="52" s="3" customFormat="1" ht="15" spans="1:10">
      <c r="A52" s="77" t="s">
        <v>61</v>
      </c>
      <c r="B52" s="78"/>
      <c r="C52" s="78"/>
      <c r="D52" s="79"/>
      <c r="E52" s="80"/>
      <c r="F52" s="81"/>
      <c r="G52" s="82"/>
      <c r="H52" s="66"/>
      <c r="J52" s="62"/>
    </row>
    <row r="53" s="3" customFormat="1" ht="16.85" spans="1:10">
      <c r="A53" s="83" t="s">
        <v>62</v>
      </c>
      <c r="B53" s="63"/>
      <c r="C53" s="84"/>
      <c r="D53" s="85"/>
      <c r="E53" s="86"/>
      <c r="F53" s="87"/>
      <c r="G53" s="71"/>
      <c r="H53" s="66"/>
      <c r="J53" s="62"/>
    </row>
    <row r="54" s="3" customFormat="1" ht="16.85" spans="1:10">
      <c r="A54" s="83" t="s">
        <v>63</v>
      </c>
      <c r="B54" s="88"/>
      <c r="C54" s="88"/>
      <c r="D54" s="88"/>
      <c r="E54" s="89"/>
      <c r="F54" s="90"/>
      <c r="G54" s="65"/>
      <c r="H54" s="66"/>
      <c r="J54" s="62"/>
    </row>
    <row r="55" s="3" customFormat="1" ht="16.85" spans="1:10">
      <c r="A55" s="83" t="s">
        <v>64</v>
      </c>
      <c r="B55" s="91"/>
      <c r="C55" s="88"/>
      <c r="D55" s="88"/>
      <c r="E55" s="89"/>
      <c r="F55" s="90"/>
      <c r="G55" s="65"/>
      <c r="H55" s="66"/>
      <c r="J55" s="62"/>
    </row>
  </sheetData>
  <autoFilter xmlns:etc="http://www.wps.cn/officeDocument/2017/etCustomData" ref="A9:G43" etc:filterBottomFollowUsedRange="0">
    <extLst/>
  </autoFilter>
  <mergeCells count="21">
    <mergeCell ref="A1:G1"/>
    <mergeCell ref="A2:G2"/>
    <mergeCell ref="A3:G3"/>
    <mergeCell ref="A11:A13"/>
    <mergeCell ref="A14:A18"/>
    <mergeCell ref="A20:A26"/>
    <mergeCell ref="A28:A32"/>
    <mergeCell ref="A33:A37"/>
    <mergeCell ref="A39:A43"/>
    <mergeCell ref="B11:B13"/>
    <mergeCell ref="B14:B18"/>
    <mergeCell ref="B20:B26"/>
    <mergeCell ref="B28:B32"/>
    <mergeCell ref="B33:B37"/>
    <mergeCell ref="B39:B43"/>
    <mergeCell ref="C11:C13"/>
    <mergeCell ref="C14:C18"/>
    <mergeCell ref="C20:C26"/>
    <mergeCell ref="C28:C32"/>
    <mergeCell ref="C33:C37"/>
    <mergeCell ref="C39:C43"/>
  </mergeCells>
  <pageMargins left="0.75" right="0.75" top="1" bottom="1" header="0.5" footer="0.5"/>
  <pageSetup paperSize="9" scale="70" orientation="portrait"/>
  <headerFooter/>
  <rowBreaks count="2" manualBreakCount="2">
    <brk id="5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10-12月份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</dc:creator>
  <cp:lastModifiedBy>桂桂</cp:lastModifiedBy>
  <dcterms:created xsi:type="dcterms:W3CDTF">2024-01-26T05:38:00Z</dcterms:created>
  <dcterms:modified xsi:type="dcterms:W3CDTF">2026-01-23T07:00:11Z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E163A002984C4F4BB7648F35D3557D95_13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