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 activeTab="1"/>
  </bookViews>
  <sheets>
    <sheet name="国内-人民币" sheetId="26" r:id="rId1"/>
    <sheet name="国内-人民币 (2)" sheetId="27" r:id="rId2"/>
    <sheet name="国外-美金" sheetId="23" r:id="rId3"/>
  </sheets>
  <definedNames>
    <definedName name="_xlnm._FilterDatabase" localSheetId="2" hidden="1">'国外-美金'!$A$1:$I$11</definedName>
    <definedName name="_xlnm._FilterDatabase" localSheetId="0" hidden="1">'国内-人民币'!$A$1:$I$49</definedName>
    <definedName name="_xlnm._FilterDatabase" localSheetId="1" hidden="1">'国内-人民币 (2)'!$A$1:$I$51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<sst xmlns="http://schemas.openxmlformats.org/spreadsheetml/2006/main" count="309" uniqueCount="98">
  <si>
    <r>
      <rPr>
        <b/>
        <sz val="16"/>
        <color theme="1"/>
        <rFont val="宋体"/>
        <charset val="134"/>
      </rPr>
      <t>迪尚</t>
    </r>
    <r>
      <rPr>
        <b/>
        <sz val="16"/>
        <color theme="1"/>
        <rFont val="Arial"/>
        <charset val="134"/>
      </rPr>
      <t>2026</t>
    </r>
    <r>
      <rPr>
        <b/>
        <sz val="16"/>
        <color theme="1"/>
        <rFont val="宋体"/>
        <charset val="134"/>
      </rPr>
      <t>对</t>
    </r>
    <r>
      <rPr>
        <b/>
        <sz val="16"/>
        <color theme="1"/>
        <rFont val="Arial"/>
        <charset val="134"/>
      </rPr>
      <t xml:space="preserve"> </t>
    </r>
    <r>
      <rPr>
        <b/>
        <sz val="16"/>
        <color theme="1"/>
        <rFont val="宋体"/>
        <charset val="134"/>
      </rPr>
      <t>账</t>
    </r>
    <r>
      <rPr>
        <b/>
        <sz val="16"/>
        <color theme="1"/>
        <rFont val="Arial"/>
        <charset val="134"/>
      </rPr>
      <t xml:space="preserve"> </t>
    </r>
    <r>
      <rPr>
        <b/>
        <sz val="16"/>
        <color theme="1"/>
        <rFont val="宋体"/>
        <charset val="134"/>
      </rPr>
      <t>单</t>
    </r>
    <r>
      <rPr>
        <b/>
        <sz val="16"/>
        <color theme="1"/>
        <rFont val="Arial"/>
        <charset val="134"/>
      </rPr>
      <t>-Recall</t>
    </r>
  </si>
  <si>
    <t>下单时间</t>
  </si>
  <si>
    <t>客户联系人</t>
  </si>
  <si>
    <r>
      <rPr>
        <sz val="11"/>
        <rFont val="Arial"/>
        <charset val="134"/>
      </rPr>
      <t>PO</t>
    </r>
    <r>
      <rPr>
        <sz val="11"/>
        <rFont val="宋体"/>
        <charset val="134"/>
      </rPr>
      <t>号</t>
    </r>
  </si>
  <si>
    <t>睿颢合同号</t>
  </si>
  <si>
    <t>款号</t>
  </si>
  <si>
    <t>品名</t>
  </si>
  <si>
    <r>
      <rPr>
        <sz val="11"/>
        <rFont val="宋体"/>
        <charset val="134"/>
      </rPr>
      <t>数量</t>
    </r>
    <r>
      <rPr>
        <sz val="11"/>
        <rFont val="Arial"/>
        <charset val="134"/>
      </rPr>
      <t>(</t>
    </r>
    <r>
      <rPr>
        <sz val="11"/>
        <rFont val="宋体"/>
        <charset val="134"/>
      </rPr>
      <t>片）</t>
    </r>
  </si>
  <si>
    <t>单价</t>
  </si>
  <si>
    <r>
      <rPr>
        <sz val="11"/>
        <rFont val="宋体"/>
        <charset val="134"/>
      </rPr>
      <t>金额</t>
    </r>
    <r>
      <rPr>
        <sz val="11"/>
        <rFont val="Arial"/>
        <charset val="134"/>
      </rPr>
      <t>(RMB)</t>
    </r>
  </si>
  <si>
    <t>Lisa</t>
  </si>
  <si>
    <t>RBSKDS0075</t>
  </si>
  <si>
    <t>ARIBAU 1471-759-800
CHINA 女上装</t>
  </si>
  <si>
    <t>白色空白芯片标WLBCRF1019-65*20（+4%）</t>
  </si>
  <si>
    <t>白色空白芯片标WLBCRF1019-65*20-免费损耗1%</t>
  </si>
  <si>
    <t>白色空白芯片标WLBCRF1019-65*20-大货样</t>
  </si>
  <si>
    <t>蓝黑织标WLBWGEN003（BKWOL25011）-65*20mm</t>
  </si>
  <si>
    <t>蓝黑主标WLBCGEN033 （ BKWOL24026）-32*15mm</t>
  </si>
  <si>
    <t>黑色缎带洗标CLBCGEN004*4页-60*25mm</t>
  </si>
  <si>
    <t>黑色空白标BKKBXM24004（60*25mm）</t>
  </si>
  <si>
    <t>黑色 吊绳 MRBCGEN004-320*1.5mm</t>
  </si>
  <si>
    <t>蓝黑吊牌HPBCRFI006-160*60mm（背面黑压印）-RFID LOGO</t>
  </si>
  <si>
    <t>RBSKDS0082</t>
  </si>
  <si>
    <t>SATIN 1658-759-712
China 女上衣</t>
  </si>
  <si>
    <t>RBSKDS0084</t>
  </si>
  <si>
    <t>1815-759-712
China 女上装</t>
  </si>
  <si>
    <t>蓝黑RFID织标WLBCRFI020（BKWOR25002）-65*20mm（+4%）</t>
  </si>
  <si>
    <t>蓝黑RFID织标WLBCRFI020（BKWOR25002）-65*20mm-免费损耗1%</t>
  </si>
  <si>
    <t>蓝黑RFID织标WLBCRFI020（BKWOR25002）-65*20mm-大货样</t>
  </si>
  <si>
    <t>白色缎带洗标CLBCGEN003*4页-60*25mm</t>
  </si>
  <si>
    <t>蓝黑吊牌HPBCRFI005（BKHTP24007）-120*45mm（背面黑压印）-RFID LOGO</t>
  </si>
  <si>
    <t>45193
46017</t>
  </si>
  <si>
    <t>RBSKDS0085</t>
  </si>
  <si>
    <t>SADE 1559-758-800/982
CAMBODIA 女上装 补单</t>
  </si>
  <si>
    <t>RBSKDS0086</t>
  </si>
  <si>
    <t>SOTA 1561-758-800
CAMBODIA 女裤子 补单</t>
  </si>
  <si>
    <t>47348
47349
47350
47351
47352
47353</t>
  </si>
  <si>
    <t>RBSKDS0087</t>
  </si>
  <si>
    <t>WAFFLE 1861-758-251/505
CAMBODIA 男裤子</t>
  </si>
  <si>
    <t>白色RFID织标WLBCRFI015-65*20mm（+4%）</t>
  </si>
  <si>
    <t>白色RFID织标WLBCRFI015-65*20mm-免费损耗1%</t>
  </si>
  <si>
    <t>白色RFID织标WLBCRFI015-65*20mm-大货样</t>
  </si>
  <si>
    <t>白色织标WLBCGEN020(06B）-85*20mm</t>
  </si>
  <si>
    <t>白色缎带洗标CLBCGEN003*5页-60*25mm（加页码）</t>
  </si>
  <si>
    <t>47320
47322
47323
47324
47325
47326
47327</t>
  </si>
  <si>
    <t>RBSKDS0088</t>
  </si>
  <si>
    <t>WAFFLE SHI 1856-758-251/505
CAMBODIA 男上装</t>
  </si>
  <si>
    <t>白色RFID织标WLBCRFI013-65*20mm（+4%）</t>
  </si>
  <si>
    <t>白色RFID织标WLBCRFI013-65*20mm-免费损耗1%</t>
  </si>
  <si>
    <t>白色RFID织标WLBCRFI013-65*20mm-大货样</t>
  </si>
  <si>
    <t>/</t>
  </si>
  <si>
    <t>RBSKDS0089</t>
  </si>
  <si>
    <t>BSK样品卡</t>
  </si>
  <si>
    <t>BSK样卡吊牌BKHTP24005-120*80mm</t>
  </si>
  <si>
    <t>发  票  通  知  单</t>
  </si>
  <si>
    <t>编号
（发票张数）</t>
  </si>
  <si>
    <t>申请日期</t>
  </si>
  <si>
    <t>客户</t>
  </si>
  <si>
    <t>开票抬头
（请填写全名）</t>
  </si>
  <si>
    <r>
      <rPr>
        <sz val="11"/>
        <color theme="1"/>
        <rFont val="宋体"/>
        <charset val="134"/>
      </rPr>
      <t>货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物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或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应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税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劳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务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名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称
（比如吊粒，吊牌等，大致写一下就可以）</t>
    </r>
  </si>
  <si>
    <r>
      <rPr>
        <sz val="11"/>
        <color theme="1"/>
        <rFont val="宋体"/>
        <charset val="134"/>
      </rPr>
      <t>规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格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型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号
（如果不需要注明的请写</t>
    </r>
    <r>
      <rPr>
        <sz val="11"/>
        <color theme="1"/>
        <rFont val="Calibri"/>
        <charset val="134"/>
      </rPr>
      <t>“</t>
    </r>
    <r>
      <rPr>
        <sz val="11"/>
        <color theme="1"/>
        <rFont val="宋体"/>
        <charset val="134"/>
      </rPr>
      <t>无</t>
    </r>
    <r>
      <rPr>
        <sz val="11"/>
        <color theme="1"/>
        <rFont val="Calibri"/>
        <charset val="134"/>
      </rPr>
      <t>”</t>
    </r>
    <r>
      <rPr>
        <sz val="11"/>
        <color theme="1"/>
        <rFont val="宋体"/>
        <charset val="134"/>
      </rPr>
      <t>）</t>
    </r>
  </si>
  <si>
    <t>单位</t>
  </si>
  <si>
    <r>
      <rPr>
        <sz val="11"/>
        <color theme="1"/>
        <rFont val="宋体"/>
        <charset val="134"/>
      </rPr>
      <t>数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量</t>
    </r>
  </si>
  <si>
    <r>
      <rPr>
        <sz val="11"/>
        <color theme="1"/>
        <rFont val="宋体"/>
        <charset val="134"/>
      </rPr>
      <t>金额</t>
    </r>
    <r>
      <rPr>
        <sz val="11"/>
        <color theme="1"/>
        <rFont val="Calibri"/>
        <charset val="134"/>
      </rPr>
      <t>                                 </t>
    </r>
    <r>
      <rPr>
        <sz val="11"/>
        <color theme="1"/>
        <rFont val="宋体"/>
        <charset val="134"/>
      </rPr>
      <t>（一张发票的总金额）</t>
    </r>
  </si>
  <si>
    <t>备注</t>
  </si>
  <si>
    <t>迪尚</t>
  </si>
  <si>
    <t>山东迪尚轻纺科技产业有限公司</t>
  </si>
  <si>
    <t>主标</t>
  </si>
  <si>
    <t>6.5*2cm</t>
  </si>
  <si>
    <t>个</t>
  </si>
  <si>
    <t>MOZ310125BERS21Y-Z</t>
  </si>
  <si>
    <t>洗标</t>
  </si>
  <si>
    <t>6*2.5cm</t>
  </si>
  <si>
    <t>吊牌</t>
  </si>
  <si>
    <t>16*6cm</t>
  </si>
  <si>
    <t>MOZ310125BERS22Y-Z</t>
  </si>
  <si>
    <t>MOZ310126BERS01Y-Z</t>
  </si>
  <si>
    <t>平衡项</t>
  </si>
  <si>
    <t>100%涤纶</t>
  </si>
  <si>
    <t>千克</t>
  </si>
  <si>
    <t>MOZ3101260123BERSCY</t>
  </si>
  <si>
    <t>MOZ3101260128BERSCY</t>
  </si>
  <si>
    <t>挂绳</t>
  </si>
  <si>
    <t>100%棉</t>
  </si>
  <si>
    <t>MOZ3101260204BERSCY</t>
  </si>
  <si>
    <r>
      <rPr>
        <sz val="11"/>
        <rFont val="宋体"/>
        <charset val="134"/>
      </rPr>
      <t>金额</t>
    </r>
    <r>
      <rPr>
        <sz val="11"/>
        <rFont val="Arial"/>
        <charset val="134"/>
      </rPr>
      <t>(USD)</t>
    </r>
  </si>
  <si>
    <t>45652
45691
45692
45693</t>
  </si>
  <si>
    <t>RBSKDS0080</t>
  </si>
  <si>
    <t>1630-758-700
CAMBODIA 女上衣</t>
  </si>
  <si>
    <t>白色吊牌HPBCGEN011-60*95mm-RFID LOGO-新版</t>
  </si>
  <si>
    <t>42549
43099
43100</t>
  </si>
  <si>
    <t>RBSKDS0081</t>
  </si>
  <si>
    <t>TOPITO 1213-758-800
CAMBODIA 女上衣 补单2</t>
  </si>
  <si>
    <t>RBSKDS0083</t>
  </si>
  <si>
    <t>TOPITO 1213-758-800
CAMBODIA 女上衣 补单3</t>
  </si>
  <si>
    <t>黑色织标WLBCRFI006-51*51mm-RFID</t>
  </si>
  <si>
    <t>黑色织标WLBCRFI006-51*51mm-免费损耗1%</t>
  </si>
  <si>
    <t>空白标BKKBXM24002（60*25mm）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</si>
</sst>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8" formatCode="&quot;￥&quot;#,##0.00;[Red]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\¥#,##0.00_);[Red]\(\¥#,##0.00\)"/>
  </numFmts>
  <fonts count="39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6"/>
      <color theme="1"/>
      <name val="Arial"/>
      <charset val="134"/>
    </font>
    <font>
      <sz val="16"/>
      <color theme="1"/>
      <name val="Arial"/>
      <charset val="134"/>
    </font>
    <font>
      <sz val="11"/>
      <name val="宋体"/>
      <charset val="134"/>
    </font>
    <font>
      <sz val="11"/>
      <name val="Arial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22"/>
      <color theme="1"/>
      <name val="Calibri"/>
      <charset val="134"/>
    </font>
    <font>
      <sz val="11"/>
      <color theme="1"/>
      <name val="宋体"/>
      <charset val="134"/>
    </font>
    <font>
      <sz val="11"/>
      <name val="Calibri"/>
      <charset val="134"/>
    </font>
    <font>
      <sz val="10.5"/>
      <color rgb="FF000000"/>
      <name val="宋体"/>
      <charset val="134"/>
    </font>
    <font>
      <sz val="11"/>
      <name val="宋体"/>
      <charset val="134"/>
      <scheme val="major"/>
    </font>
    <font>
      <b/>
      <sz val="11"/>
      <name val="宋体"/>
      <charset val="134"/>
    </font>
    <font>
      <sz val="10.5"/>
      <color rgb="FF000000"/>
      <name val="Helvetica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000000"/>
      <name val="Arial"/>
      <charset val="0"/>
    </font>
    <font>
      <sz val="8"/>
      <color rgb="FF000000"/>
      <name val="Arial"/>
      <charset val="0"/>
    </font>
    <font>
      <sz val="12"/>
      <name val="宋体"/>
      <charset val="134"/>
    </font>
    <font>
      <sz val="11"/>
      <color theme="1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5" borderId="7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6" borderId="10" applyNumberFormat="0" applyAlignment="0" applyProtection="0">
      <alignment vertical="center"/>
    </xf>
    <xf numFmtId="0" fontId="25" fillId="7" borderId="11" applyNumberFormat="0" applyAlignment="0" applyProtection="0">
      <alignment vertical="center"/>
    </xf>
    <xf numFmtId="0" fontId="26" fillId="7" borderId="10" applyNumberFormat="0" applyAlignment="0" applyProtection="0">
      <alignment vertical="center"/>
    </xf>
    <xf numFmtId="0" fontId="27" fillId="8" borderId="12" applyNumberFormat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5" fillId="0" borderId="0">
      <alignment horizontal="center" vertical="center"/>
    </xf>
    <xf numFmtId="0" fontId="36" fillId="0" borderId="0">
      <alignment horizontal="center" vertical="center"/>
    </xf>
    <xf numFmtId="0" fontId="36" fillId="0" borderId="0">
      <alignment horizontal="center" vertical="center"/>
    </xf>
    <xf numFmtId="0" fontId="37" fillId="0" borderId="0">
      <alignment vertical="center"/>
    </xf>
    <xf numFmtId="0" fontId="0" fillId="0" borderId="0">
      <alignment vertical="center"/>
    </xf>
    <xf numFmtId="0" fontId="36" fillId="0" borderId="0">
      <alignment horizontal="center" vertical="center"/>
    </xf>
  </cellStyleXfs>
  <cellXfs count="70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178" fontId="4" fillId="0" borderId="1" xfId="0" applyNumberFormat="1" applyFont="1" applyFill="1" applyBorder="1" applyAlignment="1">
      <alignment horizontal="center" vertical="center"/>
    </xf>
    <xf numFmtId="14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14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0" xfId="0" applyNumberForma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ont="1" applyFill="1" applyAlignment="1">
      <alignment horizontal="center" vertical="center"/>
    </xf>
    <xf numFmtId="14" fontId="0" fillId="0" borderId="2" xfId="0" applyNumberForma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4" fontId="0" fillId="0" borderId="3" xfId="0" applyNumberForma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4" xfId="0" applyNumberForma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0" fillId="0" borderId="3" xfId="0" applyNumberForma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14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wrapText="1"/>
    </xf>
    <xf numFmtId="0" fontId="10" fillId="0" borderId="6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58" fontId="11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8" fontId="13" fillId="4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58" fontId="11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8" fontId="13" fillId="3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8" fontId="13" fillId="0" borderId="1" xfId="0" applyNumberFormat="1" applyFont="1" applyFill="1" applyBorder="1" applyAlignment="1">
      <alignment horizontal="center" vertical="center" wrapText="1"/>
    </xf>
    <xf numFmtId="0" fontId="15" fillId="0" borderId="0" xfId="0" applyFont="1">
      <alignment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0" xfId="49"/>
    <cellStyle name="S1" xfId="50"/>
    <cellStyle name="S2" xfId="51"/>
    <cellStyle name="常规 2" xfId="52"/>
    <cellStyle name="常规 3" xfId="53"/>
    <cellStyle name="S3" xfId="54"/>
  </cellStyles>
  <tableStyles count="0" defaultTableStyle="TableStyleMedium9" defaultPivotStyle="PivotStyleLight16"/>
  <colors>
    <mruColors>
      <color rgb="00D9D9D9"/>
      <color rgb="00FFFF00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4"/>
  <sheetViews>
    <sheetView zoomScale="85" zoomScaleNormal="85" topLeftCell="A41" workbookViewId="0">
      <selection activeCell="G63" sqref="G63"/>
    </sheetView>
  </sheetViews>
  <sheetFormatPr defaultColWidth="24.7272727272727" defaultRowHeight="27" customHeight="1"/>
  <cols>
    <col min="1" max="1" width="16.5727272727273" style="26" customWidth="1"/>
    <col min="2" max="2" width="16.6727272727273" style="26" customWidth="1"/>
    <col min="3" max="3" width="23.5272727272727" style="26" customWidth="1"/>
    <col min="4" max="4" width="25.3454545454545" style="26" customWidth="1"/>
    <col min="5" max="5" width="36.3636363636364" style="26" customWidth="1"/>
    <col min="6" max="6" width="55.8272727272727" style="26" customWidth="1"/>
    <col min="7" max="7" width="15.9363636363636" style="26" customWidth="1"/>
    <col min="8" max="8" width="23.2090909090909" style="26" customWidth="1"/>
    <col min="9" max="9" width="16.6727272727273" style="26" customWidth="1"/>
    <col min="10" max="14" width="24.7272727272727" style="1" customWidth="1"/>
    <col min="15" max="16384" width="24.7272727272727" style="1"/>
  </cols>
  <sheetData>
    <row r="1" ht="44" customHeight="1" spans="1:9">
      <c r="A1" s="3" t="s">
        <v>0</v>
      </c>
      <c r="B1" s="4"/>
      <c r="C1" s="4"/>
      <c r="D1" s="5"/>
      <c r="E1" s="4"/>
      <c r="F1" s="4"/>
      <c r="G1" s="4"/>
      <c r="H1" s="4"/>
      <c r="I1" s="4"/>
    </row>
    <row r="2" ht="51" customHeight="1" spans="1:9">
      <c r="A2" s="6" t="s">
        <v>1</v>
      </c>
      <c r="B2" s="6" t="s">
        <v>2</v>
      </c>
      <c r="C2" s="7" t="s">
        <v>3</v>
      </c>
      <c r="D2" s="6" t="s">
        <v>4</v>
      </c>
      <c r="E2" s="6" t="s">
        <v>5</v>
      </c>
      <c r="F2" s="8" t="s">
        <v>6</v>
      </c>
      <c r="G2" s="9" t="s">
        <v>7</v>
      </c>
      <c r="H2" s="10" t="s">
        <v>8</v>
      </c>
      <c r="I2" s="11" t="s">
        <v>9</v>
      </c>
    </row>
    <row r="3" customHeight="1" spans="1:9">
      <c r="A3" s="27">
        <v>45994</v>
      </c>
      <c r="B3" s="28" t="s">
        <v>10</v>
      </c>
      <c r="C3" s="29">
        <v>44402</v>
      </c>
      <c r="D3" s="30" t="s">
        <v>11</v>
      </c>
      <c r="E3" s="31" t="s">
        <v>12</v>
      </c>
      <c r="F3" s="16" t="s">
        <v>13</v>
      </c>
      <c r="G3" s="20">
        <f>1500*1.04</f>
        <v>1560</v>
      </c>
      <c r="H3" s="32">
        <v>0.85</v>
      </c>
      <c r="I3" s="48">
        <f>G3*H3</f>
        <v>1326</v>
      </c>
    </row>
    <row r="4" customHeight="1" spans="1:9">
      <c r="A4" s="34"/>
      <c r="B4" s="35"/>
      <c r="C4" s="36"/>
      <c r="D4" s="37"/>
      <c r="E4" s="38"/>
      <c r="F4" s="16" t="s">
        <v>14</v>
      </c>
      <c r="G4" s="20">
        <f>1500*0.01</f>
        <v>15</v>
      </c>
      <c r="H4" s="32">
        <v>0</v>
      </c>
      <c r="I4" s="48">
        <f t="shared" ref="I4:I50" si="0">G4*H4</f>
        <v>0</v>
      </c>
    </row>
    <row r="5" customHeight="1" spans="1:9">
      <c r="A5" s="34"/>
      <c r="B5" s="35"/>
      <c r="C5" s="36"/>
      <c r="D5" s="37"/>
      <c r="E5" s="38"/>
      <c r="F5" s="16" t="s">
        <v>15</v>
      </c>
      <c r="G5" s="20">
        <f>4*5</f>
        <v>20</v>
      </c>
      <c r="H5" s="32">
        <v>0</v>
      </c>
      <c r="I5" s="48">
        <f t="shared" si="0"/>
        <v>0</v>
      </c>
    </row>
    <row r="6" customHeight="1" spans="1:9">
      <c r="A6" s="34"/>
      <c r="B6" s="35"/>
      <c r="C6" s="36"/>
      <c r="D6" s="37"/>
      <c r="E6" s="38"/>
      <c r="F6" s="39" t="s">
        <v>16</v>
      </c>
      <c r="G6" s="40">
        <v>1500</v>
      </c>
      <c r="H6" s="41">
        <v>0.15</v>
      </c>
      <c r="I6" s="48">
        <f t="shared" si="0"/>
        <v>225</v>
      </c>
    </row>
    <row r="7" customHeight="1" spans="1:9">
      <c r="A7" s="34"/>
      <c r="B7" s="35"/>
      <c r="C7" s="36"/>
      <c r="D7" s="37"/>
      <c r="E7" s="38"/>
      <c r="F7" s="39" t="s">
        <v>17</v>
      </c>
      <c r="G7" s="40">
        <v>1500</v>
      </c>
      <c r="H7" s="41">
        <v>0.08</v>
      </c>
      <c r="I7" s="48">
        <f t="shared" si="0"/>
        <v>120</v>
      </c>
    </row>
    <row r="8" customHeight="1" spans="1:9">
      <c r="A8" s="34"/>
      <c r="B8" s="35"/>
      <c r="C8" s="36"/>
      <c r="D8" s="37"/>
      <c r="E8" s="38"/>
      <c r="F8" s="20" t="s">
        <v>18</v>
      </c>
      <c r="G8" s="40">
        <f>1500*4</f>
        <v>6000</v>
      </c>
      <c r="H8" s="32">
        <v>0.045</v>
      </c>
      <c r="I8" s="48">
        <f t="shared" si="0"/>
        <v>270</v>
      </c>
    </row>
    <row r="9" customHeight="1" spans="1:9">
      <c r="A9" s="34"/>
      <c r="B9" s="35"/>
      <c r="C9" s="36"/>
      <c r="D9" s="37"/>
      <c r="E9" s="38"/>
      <c r="F9" s="20" t="s">
        <v>19</v>
      </c>
      <c r="G9" s="40">
        <v>1500</v>
      </c>
      <c r="H9" s="32">
        <v>0.033</v>
      </c>
      <c r="I9" s="48">
        <f t="shared" si="0"/>
        <v>49.5</v>
      </c>
    </row>
    <row r="10" customHeight="1" spans="1:9">
      <c r="A10" s="34"/>
      <c r="B10" s="35"/>
      <c r="C10" s="36"/>
      <c r="D10" s="37"/>
      <c r="E10" s="38"/>
      <c r="F10" s="20" t="s">
        <v>20</v>
      </c>
      <c r="G10" s="20">
        <v>1500</v>
      </c>
      <c r="H10" s="32">
        <v>0.11</v>
      </c>
      <c r="I10" s="48">
        <f t="shared" si="0"/>
        <v>165</v>
      </c>
    </row>
    <row r="11" customHeight="1" spans="1:9">
      <c r="A11" s="34"/>
      <c r="B11" s="35"/>
      <c r="C11" s="36"/>
      <c r="D11" s="37"/>
      <c r="E11" s="38"/>
      <c r="F11" s="21" t="s">
        <v>21</v>
      </c>
      <c r="G11" s="20">
        <v>1500</v>
      </c>
      <c r="H11" s="32">
        <v>0.74</v>
      </c>
      <c r="I11" s="48">
        <f t="shared" si="0"/>
        <v>1110</v>
      </c>
    </row>
    <row r="12" customHeight="1" spans="1:9">
      <c r="A12" s="19">
        <v>46014</v>
      </c>
      <c r="B12" s="20" t="s">
        <v>10</v>
      </c>
      <c r="C12" s="14">
        <v>45837</v>
      </c>
      <c r="D12" s="15" t="s">
        <v>22</v>
      </c>
      <c r="E12" s="22" t="s">
        <v>23</v>
      </c>
      <c r="F12" s="16" t="s">
        <v>16</v>
      </c>
      <c r="G12" s="20">
        <v>1500</v>
      </c>
      <c r="H12" s="20">
        <v>0.15</v>
      </c>
      <c r="I12" s="48">
        <f t="shared" si="0"/>
        <v>225</v>
      </c>
    </row>
    <row r="13" customHeight="1" spans="1:9">
      <c r="A13" s="19"/>
      <c r="B13" s="20"/>
      <c r="C13" s="14"/>
      <c r="D13" s="15"/>
      <c r="E13" s="22"/>
      <c r="F13" s="16" t="s">
        <v>17</v>
      </c>
      <c r="G13" s="20">
        <v>1500</v>
      </c>
      <c r="H13" s="20">
        <v>0.08</v>
      </c>
      <c r="I13" s="48">
        <f t="shared" si="0"/>
        <v>120</v>
      </c>
    </row>
    <row r="14" customHeight="1" spans="1:9">
      <c r="A14" s="19"/>
      <c r="B14" s="20"/>
      <c r="C14" s="14"/>
      <c r="D14" s="15"/>
      <c r="E14" s="22"/>
      <c r="F14" s="16" t="s">
        <v>13</v>
      </c>
      <c r="G14" s="20">
        <f>1500*1.04</f>
        <v>1560</v>
      </c>
      <c r="H14" s="20">
        <v>0.85</v>
      </c>
      <c r="I14" s="48">
        <f t="shared" si="0"/>
        <v>1326</v>
      </c>
    </row>
    <row r="15" customHeight="1" spans="1:9">
      <c r="A15" s="19"/>
      <c r="B15" s="20"/>
      <c r="C15" s="14"/>
      <c r="D15" s="15"/>
      <c r="E15" s="22"/>
      <c r="F15" s="16" t="s">
        <v>14</v>
      </c>
      <c r="G15" s="20">
        <f>1500*0.01</f>
        <v>15</v>
      </c>
      <c r="H15" s="20">
        <v>0</v>
      </c>
      <c r="I15" s="48">
        <f t="shared" si="0"/>
        <v>0</v>
      </c>
    </row>
    <row r="16" customHeight="1" spans="1:9">
      <c r="A16" s="19"/>
      <c r="B16" s="20"/>
      <c r="C16" s="14"/>
      <c r="D16" s="15"/>
      <c r="E16" s="22"/>
      <c r="F16" s="16" t="s">
        <v>15</v>
      </c>
      <c r="G16" s="20">
        <v>20</v>
      </c>
      <c r="H16" s="20">
        <v>0</v>
      </c>
      <c r="I16" s="48">
        <f t="shared" si="0"/>
        <v>0</v>
      </c>
    </row>
    <row r="17" customHeight="1" spans="1:9">
      <c r="A17" s="19"/>
      <c r="B17" s="20"/>
      <c r="C17" s="14"/>
      <c r="D17" s="15"/>
      <c r="E17" s="22"/>
      <c r="F17" s="16" t="s">
        <v>18</v>
      </c>
      <c r="G17" s="16">
        <f>1500*4</f>
        <v>6000</v>
      </c>
      <c r="H17" s="18">
        <v>0.045</v>
      </c>
      <c r="I17" s="48">
        <f t="shared" si="0"/>
        <v>270</v>
      </c>
    </row>
    <row r="18" customHeight="1" spans="1:9">
      <c r="A18" s="19"/>
      <c r="B18" s="20"/>
      <c r="C18" s="14"/>
      <c r="D18" s="15"/>
      <c r="E18" s="22"/>
      <c r="F18" s="20" t="s">
        <v>20</v>
      </c>
      <c r="G18" s="20">
        <v>1500</v>
      </c>
      <c r="H18" s="32">
        <v>0.11</v>
      </c>
      <c r="I18" s="48">
        <f t="shared" si="0"/>
        <v>165</v>
      </c>
    </row>
    <row r="19" customHeight="1" spans="1:9">
      <c r="A19" s="19"/>
      <c r="B19" s="20"/>
      <c r="C19" s="14"/>
      <c r="D19" s="15"/>
      <c r="E19" s="22"/>
      <c r="F19" s="16" t="s">
        <v>21</v>
      </c>
      <c r="G19" s="20">
        <v>1500</v>
      </c>
      <c r="H19" s="32">
        <v>0.74</v>
      </c>
      <c r="I19" s="48">
        <f t="shared" si="0"/>
        <v>1110</v>
      </c>
    </row>
    <row r="20" customHeight="1" spans="1:9">
      <c r="A20" s="27">
        <v>46030</v>
      </c>
      <c r="B20" s="28" t="s">
        <v>10</v>
      </c>
      <c r="C20" s="29">
        <v>47113</v>
      </c>
      <c r="D20" s="30" t="s">
        <v>24</v>
      </c>
      <c r="E20" s="31" t="s">
        <v>25</v>
      </c>
      <c r="F20" s="16" t="s">
        <v>26</v>
      </c>
      <c r="G20" s="20">
        <f>1500*1.04</f>
        <v>1560</v>
      </c>
      <c r="H20" s="32">
        <v>0.8</v>
      </c>
      <c r="I20" s="48">
        <f t="shared" si="0"/>
        <v>1248</v>
      </c>
    </row>
    <row r="21" customHeight="1" spans="1:9">
      <c r="A21" s="34"/>
      <c r="B21" s="35"/>
      <c r="C21" s="36"/>
      <c r="D21" s="37"/>
      <c r="E21" s="38"/>
      <c r="F21" s="16" t="s">
        <v>27</v>
      </c>
      <c r="G21" s="20">
        <v>16</v>
      </c>
      <c r="H21" s="32">
        <v>0</v>
      </c>
      <c r="I21" s="48">
        <f t="shared" si="0"/>
        <v>0</v>
      </c>
    </row>
    <row r="22" customHeight="1" spans="1:9">
      <c r="A22" s="34"/>
      <c r="B22" s="35"/>
      <c r="C22" s="36"/>
      <c r="D22" s="37"/>
      <c r="E22" s="38"/>
      <c r="F22" s="16" t="s">
        <v>28</v>
      </c>
      <c r="G22" s="20">
        <v>20</v>
      </c>
      <c r="H22" s="32">
        <v>0</v>
      </c>
      <c r="I22" s="48">
        <f t="shared" si="0"/>
        <v>0</v>
      </c>
    </row>
    <row r="23" customHeight="1" spans="1:9">
      <c r="A23" s="34"/>
      <c r="B23" s="35"/>
      <c r="C23" s="36"/>
      <c r="D23" s="37"/>
      <c r="E23" s="38"/>
      <c r="F23" s="42" t="s">
        <v>17</v>
      </c>
      <c r="G23" s="35">
        <v>1500</v>
      </c>
      <c r="H23" s="43">
        <v>0.08</v>
      </c>
      <c r="I23" s="48">
        <f t="shared" si="0"/>
        <v>120</v>
      </c>
    </row>
    <row r="24" customHeight="1" spans="1:9">
      <c r="A24" s="34"/>
      <c r="B24" s="35"/>
      <c r="C24" s="36"/>
      <c r="D24" s="37"/>
      <c r="E24" s="38"/>
      <c r="F24" s="20" t="s">
        <v>29</v>
      </c>
      <c r="G24" s="20">
        <f>1500*4</f>
        <v>6000</v>
      </c>
      <c r="H24" s="32">
        <v>0.042</v>
      </c>
      <c r="I24" s="48">
        <f t="shared" si="0"/>
        <v>252</v>
      </c>
    </row>
    <row r="25" customHeight="1" spans="1:9">
      <c r="A25" s="34"/>
      <c r="B25" s="35"/>
      <c r="C25" s="36"/>
      <c r="D25" s="37"/>
      <c r="E25" s="38"/>
      <c r="F25" s="20" t="s">
        <v>20</v>
      </c>
      <c r="G25" s="20">
        <v>1500</v>
      </c>
      <c r="H25" s="32">
        <v>0.11</v>
      </c>
      <c r="I25" s="48">
        <f t="shared" si="0"/>
        <v>165</v>
      </c>
    </row>
    <row r="26" customHeight="1" spans="1:9">
      <c r="A26" s="34"/>
      <c r="B26" s="35"/>
      <c r="C26" s="36"/>
      <c r="D26" s="37"/>
      <c r="E26" s="38"/>
      <c r="F26" s="21" t="s">
        <v>30</v>
      </c>
      <c r="G26" s="20">
        <v>1500</v>
      </c>
      <c r="H26" s="32">
        <v>0.63</v>
      </c>
      <c r="I26" s="48">
        <f t="shared" si="0"/>
        <v>945</v>
      </c>
    </row>
    <row r="27" customHeight="1" spans="1:9">
      <c r="A27" s="19">
        <v>46036</v>
      </c>
      <c r="B27" s="20" t="s">
        <v>10</v>
      </c>
      <c r="C27" s="14" t="s">
        <v>31</v>
      </c>
      <c r="D27" s="15" t="s">
        <v>32</v>
      </c>
      <c r="E27" s="22" t="s">
        <v>33</v>
      </c>
      <c r="F27" s="16" t="s">
        <v>26</v>
      </c>
      <c r="G27" s="20">
        <v>973</v>
      </c>
      <c r="H27" s="32">
        <v>0.8</v>
      </c>
      <c r="I27" s="48">
        <f t="shared" si="0"/>
        <v>778.4</v>
      </c>
    </row>
    <row r="28" customHeight="1" spans="1:9">
      <c r="A28" s="19"/>
      <c r="B28" s="20"/>
      <c r="C28" s="14"/>
      <c r="D28" s="15"/>
      <c r="E28" s="22"/>
      <c r="F28" s="16" t="s">
        <v>27</v>
      </c>
      <c r="G28" s="20">
        <v>9</v>
      </c>
      <c r="H28" s="32">
        <v>0</v>
      </c>
      <c r="I28" s="48">
        <f t="shared" si="0"/>
        <v>0</v>
      </c>
    </row>
    <row r="29" customHeight="1" spans="1:9">
      <c r="A29" s="19"/>
      <c r="B29" s="20"/>
      <c r="C29" s="14"/>
      <c r="D29" s="15"/>
      <c r="E29" s="22"/>
      <c r="F29" s="16" t="s">
        <v>17</v>
      </c>
      <c r="G29" s="20">
        <v>935</v>
      </c>
      <c r="H29" s="32">
        <v>0.08</v>
      </c>
      <c r="I29" s="48">
        <f t="shared" si="0"/>
        <v>74.8</v>
      </c>
    </row>
    <row r="30" customHeight="1" spans="1:9">
      <c r="A30" s="19"/>
      <c r="B30" s="20"/>
      <c r="C30" s="14"/>
      <c r="D30" s="15"/>
      <c r="E30" s="22"/>
      <c r="F30" s="20" t="s">
        <v>18</v>
      </c>
      <c r="G30" s="20">
        <f>935*4</f>
        <v>3740</v>
      </c>
      <c r="H30" s="32">
        <v>0.045</v>
      </c>
      <c r="I30" s="48">
        <f t="shared" si="0"/>
        <v>168.3</v>
      </c>
    </row>
    <row r="31" customHeight="1" spans="1:9">
      <c r="A31" s="19"/>
      <c r="B31" s="20"/>
      <c r="C31" s="14"/>
      <c r="D31" s="15"/>
      <c r="E31" s="22"/>
      <c r="F31" s="20" t="s">
        <v>20</v>
      </c>
      <c r="G31" s="20">
        <v>935</v>
      </c>
      <c r="H31" s="32">
        <v>0.11</v>
      </c>
      <c r="I31" s="48">
        <f t="shared" si="0"/>
        <v>102.85</v>
      </c>
    </row>
    <row r="32" customHeight="1" spans="1:9">
      <c r="A32" s="19"/>
      <c r="B32" s="20"/>
      <c r="C32" s="14"/>
      <c r="D32" s="15"/>
      <c r="E32" s="22"/>
      <c r="F32" s="21" t="s">
        <v>30</v>
      </c>
      <c r="G32" s="20">
        <v>935</v>
      </c>
      <c r="H32" s="32">
        <v>0.63</v>
      </c>
      <c r="I32" s="48">
        <f t="shared" si="0"/>
        <v>589.05</v>
      </c>
    </row>
    <row r="33" customHeight="1" spans="1:9">
      <c r="A33" s="19">
        <v>46036</v>
      </c>
      <c r="B33" s="20" t="s">
        <v>10</v>
      </c>
      <c r="C33" s="14">
        <v>45197</v>
      </c>
      <c r="D33" s="15" t="s">
        <v>34</v>
      </c>
      <c r="E33" s="22" t="s">
        <v>35</v>
      </c>
      <c r="F33" s="16" t="s">
        <v>26</v>
      </c>
      <c r="G33" s="20">
        <v>291</v>
      </c>
      <c r="H33" s="32">
        <v>0.8</v>
      </c>
      <c r="I33" s="48">
        <f t="shared" si="0"/>
        <v>232.8</v>
      </c>
    </row>
    <row r="34" customHeight="1" spans="1:9">
      <c r="A34" s="19"/>
      <c r="B34" s="20"/>
      <c r="C34" s="14"/>
      <c r="D34" s="15"/>
      <c r="E34" s="22"/>
      <c r="F34" s="16" t="s">
        <v>27</v>
      </c>
      <c r="G34" s="20">
        <v>3</v>
      </c>
      <c r="H34" s="32">
        <v>0</v>
      </c>
      <c r="I34" s="48">
        <f t="shared" si="0"/>
        <v>0</v>
      </c>
    </row>
    <row r="35" customHeight="1" spans="1:9">
      <c r="A35" s="19"/>
      <c r="B35" s="20"/>
      <c r="C35" s="14"/>
      <c r="D35" s="15"/>
      <c r="E35" s="22"/>
      <c r="F35" s="16" t="s">
        <v>17</v>
      </c>
      <c r="G35" s="20">
        <v>280</v>
      </c>
      <c r="H35" s="32">
        <v>0.08</v>
      </c>
      <c r="I35" s="48">
        <f t="shared" si="0"/>
        <v>22.4</v>
      </c>
    </row>
    <row r="36" customHeight="1" spans="1:9">
      <c r="A36" s="19"/>
      <c r="B36" s="20"/>
      <c r="C36" s="14"/>
      <c r="D36" s="15"/>
      <c r="E36" s="22"/>
      <c r="F36" s="20" t="s">
        <v>18</v>
      </c>
      <c r="G36" s="20">
        <f>280*4</f>
        <v>1120</v>
      </c>
      <c r="H36" s="32">
        <v>0.045</v>
      </c>
      <c r="I36" s="48">
        <f t="shared" si="0"/>
        <v>50.4</v>
      </c>
    </row>
    <row r="37" customHeight="1" spans="1:9">
      <c r="A37" s="19"/>
      <c r="B37" s="20"/>
      <c r="C37" s="14"/>
      <c r="D37" s="15"/>
      <c r="E37" s="22"/>
      <c r="F37" s="20" t="s">
        <v>20</v>
      </c>
      <c r="G37" s="20">
        <v>280</v>
      </c>
      <c r="H37" s="32">
        <v>0.11</v>
      </c>
      <c r="I37" s="48">
        <f t="shared" si="0"/>
        <v>30.8</v>
      </c>
    </row>
    <row r="38" customHeight="1" spans="1:9">
      <c r="A38" s="19"/>
      <c r="B38" s="20"/>
      <c r="C38" s="14"/>
      <c r="D38" s="15"/>
      <c r="E38" s="22"/>
      <c r="F38" s="21" t="s">
        <v>30</v>
      </c>
      <c r="G38" s="20">
        <v>280</v>
      </c>
      <c r="H38" s="32">
        <v>0.63</v>
      </c>
      <c r="I38" s="48">
        <f t="shared" si="0"/>
        <v>176.4</v>
      </c>
    </row>
    <row r="39" customHeight="1" spans="1:9">
      <c r="A39" s="19">
        <v>46042</v>
      </c>
      <c r="B39" s="20" t="s">
        <v>10</v>
      </c>
      <c r="C39" s="21" t="s">
        <v>36</v>
      </c>
      <c r="D39" s="15" t="s">
        <v>37</v>
      </c>
      <c r="E39" s="22" t="s">
        <v>38</v>
      </c>
      <c r="F39" s="16" t="s">
        <v>39</v>
      </c>
      <c r="G39" s="20">
        <f>23050*1.04</f>
        <v>23972</v>
      </c>
      <c r="H39" s="20">
        <v>0.85</v>
      </c>
      <c r="I39" s="20">
        <f t="shared" si="0"/>
        <v>20376.2</v>
      </c>
    </row>
    <row r="40" customHeight="1" spans="1:9">
      <c r="A40" s="19"/>
      <c r="B40" s="20"/>
      <c r="C40" s="21"/>
      <c r="D40" s="15"/>
      <c r="E40" s="22"/>
      <c r="F40" s="16" t="s">
        <v>40</v>
      </c>
      <c r="G40" s="20">
        <v>231</v>
      </c>
      <c r="H40" s="20">
        <v>0</v>
      </c>
      <c r="I40" s="20">
        <f t="shared" si="0"/>
        <v>0</v>
      </c>
    </row>
    <row r="41" customHeight="1" spans="1:9">
      <c r="A41" s="19"/>
      <c r="B41" s="20"/>
      <c r="C41" s="21"/>
      <c r="D41" s="15"/>
      <c r="E41" s="22"/>
      <c r="F41" s="16" t="s">
        <v>41</v>
      </c>
      <c r="G41" s="20">
        <f>5*2*5</f>
        <v>50</v>
      </c>
      <c r="H41" s="20">
        <v>0</v>
      </c>
      <c r="I41" s="20">
        <f t="shared" si="0"/>
        <v>0</v>
      </c>
    </row>
    <row r="42" customHeight="1" spans="1:9">
      <c r="A42" s="19"/>
      <c r="B42" s="20"/>
      <c r="C42" s="21"/>
      <c r="D42" s="15"/>
      <c r="E42" s="22"/>
      <c r="F42" s="16" t="s">
        <v>42</v>
      </c>
      <c r="G42" s="20">
        <v>23050</v>
      </c>
      <c r="H42" s="20">
        <v>0.15</v>
      </c>
      <c r="I42" s="20">
        <f t="shared" si="0"/>
        <v>3457.5</v>
      </c>
    </row>
    <row r="43" customHeight="1" spans="1:9">
      <c r="A43" s="19"/>
      <c r="B43" s="20"/>
      <c r="C43" s="21"/>
      <c r="D43" s="15"/>
      <c r="E43" s="22"/>
      <c r="F43" s="16" t="s">
        <v>43</v>
      </c>
      <c r="G43" s="16">
        <f>18050*5</f>
        <v>90250</v>
      </c>
      <c r="H43" s="18">
        <v>0.042</v>
      </c>
      <c r="I43" s="20">
        <f t="shared" si="0"/>
        <v>3790.5</v>
      </c>
    </row>
    <row r="44" customHeight="1" spans="1:9">
      <c r="A44" s="19">
        <v>46042</v>
      </c>
      <c r="B44" s="20" t="s">
        <v>10</v>
      </c>
      <c r="C44" s="21" t="s">
        <v>44</v>
      </c>
      <c r="D44" s="15" t="s">
        <v>45</v>
      </c>
      <c r="E44" s="22" t="s">
        <v>46</v>
      </c>
      <c r="F44" s="16" t="s">
        <v>47</v>
      </c>
      <c r="G44" s="20">
        <v>52462</v>
      </c>
      <c r="H44" s="20">
        <v>0.85</v>
      </c>
      <c r="I44" s="20">
        <f t="shared" si="0"/>
        <v>44592.7</v>
      </c>
    </row>
    <row r="45" customHeight="1" spans="1:9">
      <c r="A45" s="19"/>
      <c r="B45" s="20"/>
      <c r="C45" s="21"/>
      <c r="D45" s="15"/>
      <c r="E45" s="22"/>
      <c r="F45" s="16" t="s">
        <v>48</v>
      </c>
      <c r="G45" s="20">
        <v>505</v>
      </c>
      <c r="H45" s="20">
        <v>0</v>
      </c>
      <c r="I45" s="20">
        <f t="shared" si="0"/>
        <v>0</v>
      </c>
    </row>
    <row r="46" customHeight="1" spans="1:9">
      <c r="A46" s="19"/>
      <c r="B46" s="20"/>
      <c r="C46" s="21"/>
      <c r="D46" s="15"/>
      <c r="E46" s="22"/>
      <c r="F46" s="16" t="s">
        <v>49</v>
      </c>
      <c r="G46" s="20">
        <f>5*5*2</f>
        <v>50</v>
      </c>
      <c r="H46" s="20">
        <v>0</v>
      </c>
      <c r="I46" s="20">
        <f t="shared" si="0"/>
        <v>0</v>
      </c>
    </row>
    <row r="47" customHeight="1" spans="1:9">
      <c r="A47" s="19"/>
      <c r="B47" s="20"/>
      <c r="C47" s="21"/>
      <c r="D47" s="15"/>
      <c r="E47" s="22"/>
      <c r="F47" s="16" t="s">
        <v>43</v>
      </c>
      <c r="G47" s="16">
        <f>45444*5</f>
        <v>227220</v>
      </c>
      <c r="H47" s="18">
        <v>0.042</v>
      </c>
      <c r="I47" s="20">
        <f t="shared" si="0"/>
        <v>9543.24</v>
      </c>
    </row>
    <row r="48" customHeight="1" spans="1:9">
      <c r="A48" s="50">
        <v>46043</v>
      </c>
      <c r="B48" s="16" t="s">
        <v>10</v>
      </c>
      <c r="C48" s="16" t="s">
        <v>50</v>
      </c>
      <c r="D48" s="51" t="s">
        <v>51</v>
      </c>
      <c r="E48" s="21" t="s">
        <v>52</v>
      </c>
      <c r="F48" s="16" t="s">
        <v>53</v>
      </c>
      <c r="G48" s="16">
        <v>1000</v>
      </c>
      <c r="H48" s="16">
        <v>0.4</v>
      </c>
      <c r="I48" s="48">
        <f t="shared" si="0"/>
        <v>400</v>
      </c>
    </row>
    <row r="49" customHeight="1" spans="1:10">
      <c r="I49" s="24">
        <f>SUM(I3:I48)</f>
        <v>93597.84</v>
      </c>
    </row>
    <row r="51" ht="28.5" spans="1:10">
      <c r="A51" s="52" t="s">
        <v>54</v>
      </c>
      <c r="B51" s="52"/>
      <c r="C51" s="52"/>
      <c r="D51" s="52"/>
      <c r="E51" s="52"/>
      <c r="F51" s="52"/>
      <c r="G51" s="52"/>
      <c r="H51" s="52"/>
      <c r="I51" s="52"/>
      <c r="J51" s="52"/>
    </row>
    <row r="52" customHeight="1" spans="1:10">
      <c r="A52" s="53" t="s">
        <v>55</v>
      </c>
      <c r="B52" s="53" t="s">
        <v>56</v>
      </c>
      <c r="C52" s="53" t="s">
        <v>57</v>
      </c>
      <c r="D52" s="53" t="s">
        <v>58</v>
      </c>
      <c r="E52" s="53" t="s">
        <v>59</v>
      </c>
      <c r="F52" s="53" t="s">
        <v>60</v>
      </c>
      <c r="G52" s="53" t="s">
        <v>61</v>
      </c>
      <c r="H52" s="53" t="s">
        <v>62</v>
      </c>
      <c r="I52" s="53" t="s">
        <v>63</v>
      </c>
      <c r="J52" s="53" t="s">
        <v>64</v>
      </c>
    </row>
    <row r="53" customHeight="1" spans="1:10">
      <c r="A53" s="54">
        <v>1</v>
      </c>
      <c r="B53" s="55">
        <v>46057</v>
      </c>
      <c r="C53" s="8" t="s">
        <v>65</v>
      </c>
      <c r="D53" s="8" t="s">
        <v>66</v>
      </c>
      <c r="E53" s="6" t="s">
        <v>67</v>
      </c>
      <c r="F53" s="6" t="s">
        <v>68</v>
      </c>
      <c r="G53" s="56" t="s">
        <v>69</v>
      </c>
      <c r="H53" s="6">
        <v>1593</v>
      </c>
      <c r="I53" s="68">
        <v>4200.58</v>
      </c>
      <c r="J53" s="58" t="s">
        <v>70</v>
      </c>
    </row>
    <row r="54" customHeight="1" spans="1:10">
      <c r="A54" s="54"/>
      <c r="B54" s="55"/>
      <c r="C54" s="8"/>
      <c r="D54" s="8"/>
      <c r="E54" s="6" t="s">
        <v>71</v>
      </c>
      <c r="F54" s="6" t="s">
        <v>72</v>
      </c>
      <c r="G54" s="56" t="s">
        <v>69</v>
      </c>
      <c r="H54" s="6">
        <v>9605</v>
      </c>
      <c r="I54" s="68"/>
      <c r="J54" s="59"/>
    </row>
    <row r="55" customHeight="1" spans="1:10">
      <c r="A55" s="54"/>
      <c r="B55" s="55"/>
      <c r="C55" s="8"/>
      <c r="D55" s="8"/>
      <c r="E55" s="13" t="s">
        <v>73</v>
      </c>
      <c r="F55" s="6" t="s">
        <v>74</v>
      </c>
      <c r="G55" s="56" t="s">
        <v>69</v>
      </c>
      <c r="H55" s="6">
        <v>3200</v>
      </c>
      <c r="I55" s="68"/>
      <c r="J55" s="59"/>
    </row>
    <row r="56" customHeight="1" spans="1:10">
      <c r="A56" s="54">
        <v>1</v>
      </c>
      <c r="B56" s="55">
        <v>46057</v>
      </c>
      <c r="C56" s="8" t="s">
        <v>65</v>
      </c>
      <c r="D56" s="8" t="s">
        <v>66</v>
      </c>
      <c r="E56" s="6" t="s">
        <v>67</v>
      </c>
      <c r="F56" s="6" t="s">
        <v>68</v>
      </c>
      <c r="G56" s="56" t="s">
        <v>69</v>
      </c>
      <c r="H56" s="6">
        <v>1600</v>
      </c>
      <c r="I56" s="68">
        <v>4128.8</v>
      </c>
      <c r="J56" s="58" t="s">
        <v>75</v>
      </c>
    </row>
    <row r="57" customHeight="1" spans="1:10">
      <c r="A57" s="54"/>
      <c r="B57" s="55"/>
      <c r="C57" s="8"/>
      <c r="D57" s="8"/>
      <c r="E57" s="6" t="s">
        <v>71</v>
      </c>
      <c r="F57" s="6" t="s">
        <v>72</v>
      </c>
      <c r="G57" s="56" t="s">
        <v>69</v>
      </c>
      <c r="H57" s="6">
        <v>8160</v>
      </c>
      <c r="I57" s="68"/>
      <c r="J57" s="59"/>
    </row>
    <row r="58" customHeight="1" spans="1:10">
      <c r="A58" s="54"/>
      <c r="B58" s="55"/>
      <c r="C58" s="8"/>
      <c r="D58" s="8"/>
      <c r="E58" s="13" t="s">
        <v>73</v>
      </c>
      <c r="F58" s="6" t="s">
        <v>74</v>
      </c>
      <c r="G58" s="56" t="s">
        <v>69</v>
      </c>
      <c r="H58" s="6">
        <v>3200</v>
      </c>
      <c r="I58" s="68"/>
      <c r="J58" s="59"/>
    </row>
    <row r="59" customHeight="1" spans="1:10">
      <c r="A59" s="54">
        <v>1</v>
      </c>
      <c r="B59" s="55">
        <v>46057</v>
      </c>
      <c r="C59" s="8" t="s">
        <v>65</v>
      </c>
      <c r="D59" s="8" t="s">
        <v>66</v>
      </c>
      <c r="E59" s="6" t="s">
        <v>67</v>
      </c>
      <c r="F59" s="6" t="s">
        <v>68</v>
      </c>
      <c r="G59" s="56" t="s">
        <v>69</v>
      </c>
      <c r="H59" s="6">
        <v>1550</v>
      </c>
      <c r="I59" s="68">
        <v>3508.44</v>
      </c>
      <c r="J59" s="58" t="s">
        <v>76</v>
      </c>
    </row>
    <row r="60" customHeight="1" spans="1:10">
      <c r="A60" s="54"/>
      <c r="B60" s="55"/>
      <c r="C60" s="8"/>
      <c r="D60" s="8"/>
      <c r="E60" s="6" t="s">
        <v>71</v>
      </c>
      <c r="F60" s="6" t="s">
        <v>72</v>
      </c>
      <c r="G60" s="56" t="s">
        <v>69</v>
      </c>
      <c r="H60" s="6">
        <v>7832</v>
      </c>
      <c r="I60" s="68"/>
      <c r="J60" s="59"/>
    </row>
    <row r="61" customHeight="1" spans="1:10">
      <c r="A61" s="54"/>
      <c r="B61" s="55"/>
      <c r="C61" s="8"/>
      <c r="D61" s="8"/>
      <c r="E61" s="13" t="s">
        <v>73</v>
      </c>
      <c r="F61" s="6" t="s">
        <v>74</v>
      </c>
      <c r="G61" s="56" t="s">
        <v>69</v>
      </c>
      <c r="H61" s="6">
        <v>3000</v>
      </c>
      <c r="I61" s="68"/>
      <c r="J61" s="59"/>
    </row>
    <row r="63" customHeight="1" spans="1:10">
      <c r="I63" s="69">
        <v>11837.82</v>
      </c>
    </row>
    <row r="64" customHeight="1" spans="1:10">
      <c r="H64" s="26" t="s">
        <v>77</v>
      </c>
      <c r="I64" s="26">
        <f>I63-11837.7</f>
        <v>0.119999999998981</v>
      </c>
    </row>
  </sheetData>
  <mergeCells count="55">
    <mergeCell ref="A1:I1"/>
    <mergeCell ref="A51:J51"/>
    <mergeCell ref="A3:A11"/>
    <mergeCell ref="A12:A19"/>
    <mergeCell ref="A20:A26"/>
    <mergeCell ref="A27:A32"/>
    <mergeCell ref="A33:A38"/>
    <mergeCell ref="A39:A43"/>
    <mergeCell ref="A44:A47"/>
    <mergeCell ref="A53:A55"/>
    <mergeCell ref="A56:A58"/>
    <mergeCell ref="A59:A61"/>
    <mergeCell ref="B3:B11"/>
    <mergeCell ref="B12:B19"/>
    <mergeCell ref="B20:B26"/>
    <mergeCell ref="B27:B32"/>
    <mergeCell ref="B33:B38"/>
    <mergeCell ref="B39:B43"/>
    <mergeCell ref="B44:B47"/>
    <mergeCell ref="B53:B55"/>
    <mergeCell ref="B56:B58"/>
    <mergeCell ref="B59:B61"/>
    <mergeCell ref="C3:C11"/>
    <mergeCell ref="C12:C19"/>
    <mergeCell ref="C20:C26"/>
    <mergeCell ref="C27:C32"/>
    <mergeCell ref="C33:C38"/>
    <mergeCell ref="C39:C43"/>
    <mergeCell ref="C44:C47"/>
    <mergeCell ref="C53:C55"/>
    <mergeCell ref="C56:C58"/>
    <mergeCell ref="C59:C61"/>
    <mergeCell ref="D3:D11"/>
    <mergeCell ref="D12:D19"/>
    <mergeCell ref="D20:D26"/>
    <mergeCell ref="D27:D32"/>
    <mergeCell ref="D33:D38"/>
    <mergeCell ref="D39:D43"/>
    <mergeCell ref="D44:D47"/>
    <mergeCell ref="D53:D55"/>
    <mergeCell ref="D56:D58"/>
    <mergeCell ref="D59:D61"/>
    <mergeCell ref="E3:E11"/>
    <mergeCell ref="E12:E19"/>
    <mergeCell ref="E20:E26"/>
    <mergeCell ref="E27:E32"/>
    <mergeCell ref="E33:E38"/>
    <mergeCell ref="E39:E43"/>
    <mergeCell ref="E44:E47"/>
    <mergeCell ref="I53:I55"/>
    <mergeCell ref="I56:I58"/>
    <mergeCell ref="I59:I61"/>
    <mergeCell ref="J53:J55"/>
    <mergeCell ref="J56:J58"/>
    <mergeCell ref="J59:J61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2"/>
  <sheetViews>
    <sheetView tabSelected="1" zoomScale="85" zoomScaleNormal="85" topLeftCell="A44" workbookViewId="0">
      <selection activeCell="E60" sqref="E60"/>
    </sheetView>
  </sheetViews>
  <sheetFormatPr defaultColWidth="24.7272727272727" defaultRowHeight="27" customHeight="1"/>
  <cols>
    <col min="1" max="1" width="16.5727272727273" style="26" customWidth="1"/>
    <col min="2" max="2" width="16.6727272727273" style="26" customWidth="1"/>
    <col min="3" max="3" width="23.5272727272727" style="26" customWidth="1"/>
    <col min="4" max="4" width="25.3454545454545" style="26" customWidth="1"/>
    <col min="5" max="5" width="36.3636363636364" style="26" customWidth="1"/>
    <col min="6" max="6" width="55.8272727272727" style="26" customWidth="1"/>
    <col min="7" max="7" width="15.9363636363636" style="26" customWidth="1"/>
    <col min="8" max="8" width="23.2090909090909" style="26" customWidth="1"/>
    <col min="9" max="9" width="16.6727272727273" style="26" customWidth="1"/>
    <col min="10" max="14" width="24.7272727272727" style="1" customWidth="1"/>
    <col min="15" max="16384" width="24.7272727272727" style="1"/>
  </cols>
  <sheetData>
    <row r="1" ht="44" customHeight="1" spans="1:9">
      <c r="A1" s="3" t="s">
        <v>0</v>
      </c>
      <c r="B1" s="4"/>
      <c r="C1" s="4"/>
      <c r="D1" s="5"/>
      <c r="E1" s="4"/>
      <c r="F1" s="4"/>
      <c r="G1" s="4"/>
      <c r="H1" s="4"/>
      <c r="I1" s="4"/>
    </row>
    <row r="2" ht="51" customHeight="1" spans="1:9">
      <c r="A2" s="6" t="s">
        <v>1</v>
      </c>
      <c r="B2" s="6" t="s">
        <v>2</v>
      </c>
      <c r="C2" s="7" t="s">
        <v>3</v>
      </c>
      <c r="D2" s="6" t="s">
        <v>4</v>
      </c>
      <c r="E2" s="6" t="s">
        <v>5</v>
      </c>
      <c r="F2" s="8" t="s">
        <v>6</v>
      </c>
      <c r="G2" s="9" t="s">
        <v>7</v>
      </c>
      <c r="H2" s="10" t="s">
        <v>8</v>
      </c>
      <c r="I2" s="11" t="s">
        <v>9</v>
      </c>
    </row>
    <row r="3" customHeight="1" spans="1:9">
      <c r="A3" s="27">
        <v>45994</v>
      </c>
      <c r="B3" s="28" t="s">
        <v>10</v>
      </c>
      <c r="C3" s="29">
        <v>44402</v>
      </c>
      <c r="D3" s="30" t="s">
        <v>11</v>
      </c>
      <c r="E3" s="31" t="s">
        <v>12</v>
      </c>
      <c r="F3" s="16" t="s">
        <v>13</v>
      </c>
      <c r="G3" s="20">
        <f>1500*1.04</f>
        <v>1560</v>
      </c>
      <c r="H3" s="32">
        <v>0.85</v>
      </c>
      <c r="I3" s="33">
        <f t="shared" ref="I3:I48" si="0">G3*H3</f>
        <v>1326</v>
      </c>
    </row>
    <row r="4" customHeight="1" spans="1:9">
      <c r="A4" s="34"/>
      <c r="B4" s="35"/>
      <c r="C4" s="36"/>
      <c r="D4" s="37"/>
      <c r="E4" s="38"/>
      <c r="F4" s="16" t="s">
        <v>14</v>
      </c>
      <c r="G4" s="20">
        <f>1500*0.01</f>
        <v>15</v>
      </c>
      <c r="H4" s="32">
        <v>0</v>
      </c>
      <c r="I4" s="33">
        <f t="shared" si="0"/>
        <v>0</v>
      </c>
    </row>
    <row r="5" customHeight="1" spans="1:9">
      <c r="A5" s="34"/>
      <c r="B5" s="35"/>
      <c r="C5" s="36"/>
      <c r="D5" s="37"/>
      <c r="E5" s="38"/>
      <c r="F5" s="16" t="s">
        <v>15</v>
      </c>
      <c r="G5" s="20">
        <f>4*5</f>
        <v>20</v>
      </c>
      <c r="H5" s="32">
        <v>0</v>
      </c>
      <c r="I5" s="33">
        <f t="shared" si="0"/>
        <v>0</v>
      </c>
    </row>
    <row r="6" customHeight="1" spans="1:9">
      <c r="A6" s="34"/>
      <c r="B6" s="35"/>
      <c r="C6" s="36"/>
      <c r="D6" s="37"/>
      <c r="E6" s="38"/>
      <c r="F6" s="39" t="s">
        <v>16</v>
      </c>
      <c r="G6" s="40">
        <v>1500</v>
      </c>
      <c r="H6" s="41">
        <v>0.15</v>
      </c>
      <c r="I6" s="33">
        <f t="shared" si="0"/>
        <v>225</v>
      </c>
    </row>
    <row r="7" customHeight="1" spans="1:9">
      <c r="A7" s="34"/>
      <c r="B7" s="35"/>
      <c r="C7" s="36"/>
      <c r="D7" s="37"/>
      <c r="E7" s="38"/>
      <c r="F7" s="39" t="s">
        <v>17</v>
      </c>
      <c r="G7" s="40">
        <v>1500</v>
      </c>
      <c r="H7" s="41">
        <v>0.08</v>
      </c>
      <c r="I7" s="33">
        <f t="shared" si="0"/>
        <v>120</v>
      </c>
    </row>
    <row r="8" customHeight="1" spans="1:9">
      <c r="A8" s="34"/>
      <c r="B8" s="35"/>
      <c r="C8" s="36"/>
      <c r="D8" s="37"/>
      <c r="E8" s="38"/>
      <c r="F8" s="20" t="s">
        <v>18</v>
      </c>
      <c r="G8" s="40">
        <f>1500*4</f>
        <v>6000</v>
      </c>
      <c r="H8" s="32">
        <v>0.045</v>
      </c>
      <c r="I8" s="33">
        <f t="shared" si="0"/>
        <v>270</v>
      </c>
    </row>
    <row r="9" customHeight="1" spans="1:9">
      <c r="A9" s="34"/>
      <c r="B9" s="35"/>
      <c r="C9" s="36"/>
      <c r="D9" s="37"/>
      <c r="E9" s="38"/>
      <c r="F9" s="20" t="s">
        <v>19</v>
      </c>
      <c r="G9" s="40">
        <v>1500</v>
      </c>
      <c r="H9" s="32">
        <v>0.033</v>
      </c>
      <c r="I9" s="33">
        <f t="shared" si="0"/>
        <v>49.5</v>
      </c>
    </row>
    <row r="10" customHeight="1" spans="1:9">
      <c r="A10" s="34"/>
      <c r="B10" s="35"/>
      <c r="C10" s="36"/>
      <c r="D10" s="37"/>
      <c r="E10" s="38"/>
      <c r="F10" s="20" t="s">
        <v>20</v>
      </c>
      <c r="G10" s="20">
        <v>1500</v>
      </c>
      <c r="H10" s="32">
        <v>0.11</v>
      </c>
      <c r="I10" s="33">
        <f t="shared" si="0"/>
        <v>165</v>
      </c>
    </row>
    <row r="11" customHeight="1" spans="1:9">
      <c r="A11" s="34"/>
      <c r="B11" s="35"/>
      <c r="C11" s="36"/>
      <c r="D11" s="37"/>
      <c r="E11" s="38"/>
      <c r="F11" s="21" t="s">
        <v>21</v>
      </c>
      <c r="G11" s="20">
        <v>1500</v>
      </c>
      <c r="H11" s="32">
        <v>0.74</v>
      </c>
      <c r="I11" s="33">
        <f t="shared" si="0"/>
        <v>1110</v>
      </c>
    </row>
    <row r="12" customHeight="1" spans="1:9">
      <c r="A12" s="19">
        <v>46014</v>
      </c>
      <c r="B12" s="20" t="s">
        <v>10</v>
      </c>
      <c r="C12" s="14">
        <v>45837</v>
      </c>
      <c r="D12" s="15" t="s">
        <v>22</v>
      </c>
      <c r="E12" s="22" t="s">
        <v>23</v>
      </c>
      <c r="F12" s="16" t="s">
        <v>16</v>
      </c>
      <c r="G12" s="20">
        <v>1500</v>
      </c>
      <c r="H12" s="20">
        <v>0.15</v>
      </c>
      <c r="I12" s="33">
        <f t="shared" si="0"/>
        <v>225</v>
      </c>
    </row>
    <row r="13" customHeight="1" spans="1:9">
      <c r="A13" s="19"/>
      <c r="B13" s="20"/>
      <c r="C13" s="14"/>
      <c r="D13" s="15"/>
      <c r="E13" s="22"/>
      <c r="F13" s="16" t="s">
        <v>17</v>
      </c>
      <c r="G13" s="20">
        <v>1500</v>
      </c>
      <c r="H13" s="20">
        <v>0.08</v>
      </c>
      <c r="I13" s="33">
        <f t="shared" si="0"/>
        <v>120</v>
      </c>
    </row>
    <row r="14" customHeight="1" spans="1:9">
      <c r="A14" s="19"/>
      <c r="B14" s="20"/>
      <c r="C14" s="14"/>
      <c r="D14" s="15"/>
      <c r="E14" s="22"/>
      <c r="F14" s="16" t="s">
        <v>13</v>
      </c>
      <c r="G14" s="20">
        <f>1500*1.04</f>
        <v>1560</v>
      </c>
      <c r="H14" s="20">
        <v>0.85</v>
      </c>
      <c r="I14" s="33">
        <f t="shared" si="0"/>
        <v>1326</v>
      </c>
    </row>
    <row r="15" customHeight="1" spans="1:9">
      <c r="A15" s="19"/>
      <c r="B15" s="20"/>
      <c r="C15" s="14"/>
      <c r="D15" s="15"/>
      <c r="E15" s="22"/>
      <c r="F15" s="16" t="s">
        <v>14</v>
      </c>
      <c r="G15" s="20">
        <f>1500*0.01</f>
        <v>15</v>
      </c>
      <c r="H15" s="20">
        <v>0</v>
      </c>
      <c r="I15" s="33">
        <f t="shared" si="0"/>
        <v>0</v>
      </c>
    </row>
    <row r="16" customHeight="1" spans="1:9">
      <c r="A16" s="19"/>
      <c r="B16" s="20"/>
      <c r="C16" s="14"/>
      <c r="D16" s="15"/>
      <c r="E16" s="22"/>
      <c r="F16" s="16" t="s">
        <v>15</v>
      </c>
      <c r="G16" s="20">
        <v>20</v>
      </c>
      <c r="H16" s="20">
        <v>0</v>
      </c>
      <c r="I16" s="33">
        <f t="shared" si="0"/>
        <v>0</v>
      </c>
    </row>
    <row r="17" customHeight="1" spans="1:9">
      <c r="A17" s="19"/>
      <c r="B17" s="20"/>
      <c r="C17" s="14"/>
      <c r="D17" s="15"/>
      <c r="E17" s="22"/>
      <c r="F17" s="16" t="s">
        <v>18</v>
      </c>
      <c r="G17" s="16">
        <f>1500*4</f>
        <v>6000</v>
      </c>
      <c r="H17" s="18">
        <v>0.045</v>
      </c>
      <c r="I17" s="33">
        <f t="shared" si="0"/>
        <v>270</v>
      </c>
    </row>
    <row r="18" customHeight="1" spans="1:9">
      <c r="A18" s="19"/>
      <c r="B18" s="20"/>
      <c r="C18" s="14"/>
      <c r="D18" s="15"/>
      <c r="E18" s="22"/>
      <c r="F18" s="20" t="s">
        <v>20</v>
      </c>
      <c r="G18" s="20">
        <v>1500</v>
      </c>
      <c r="H18" s="32">
        <v>0.11</v>
      </c>
      <c r="I18" s="33">
        <f t="shared" si="0"/>
        <v>165</v>
      </c>
    </row>
    <row r="19" customHeight="1" spans="1:9">
      <c r="A19" s="19"/>
      <c r="B19" s="20"/>
      <c r="C19" s="14"/>
      <c r="D19" s="15"/>
      <c r="E19" s="22"/>
      <c r="F19" s="16" t="s">
        <v>21</v>
      </c>
      <c r="G19" s="20">
        <v>1500</v>
      </c>
      <c r="H19" s="32">
        <v>0.74</v>
      </c>
      <c r="I19" s="33">
        <f t="shared" si="0"/>
        <v>1110</v>
      </c>
    </row>
    <row r="20" customHeight="1" spans="1:9">
      <c r="A20" s="27">
        <v>46030</v>
      </c>
      <c r="B20" s="28" t="s">
        <v>10</v>
      </c>
      <c r="C20" s="29">
        <v>47113</v>
      </c>
      <c r="D20" s="30" t="s">
        <v>24</v>
      </c>
      <c r="E20" s="31" t="s">
        <v>25</v>
      </c>
      <c r="F20" s="16" t="s">
        <v>26</v>
      </c>
      <c r="G20" s="20">
        <f>1500*1.04</f>
        <v>1560</v>
      </c>
      <c r="H20" s="32">
        <v>0.8</v>
      </c>
      <c r="I20" s="33">
        <f t="shared" si="0"/>
        <v>1248</v>
      </c>
    </row>
    <row r="21" customHeight="1" spans="1:9">
      <c r="A21" s="34"/>
      <c r="B21" s="35"/>
      <c r="C21" s="36"/>
      <c r="D21" s="37"/>
      <c r="E21" s="38"/>
      <c r="F21" s="16" t="s">
        <v>27</v>
      </c>
      <c r="G21" s="20">
        <v>16</v>
      </c>
      <c r="H21" s="32">
        <v>0</v>
      </c>
      <c r="I21" s="33">
        <f t="shared" si="0"/>
        <v>0</v>
      </c>
    </row>
    <row r="22" customHeight="1" spans="1:9">
      <c r="A22" s="34"/>
      <c r="B22" s="35"/>
      <c r="C22" s="36"/>
      <c r="D22" s="37"/>
      <c r="E22" s="38"/>
      <c r="F22" s="16" t="s">
        <v>28</v>
      </c>
      <c r="G22" s="20">
        <v>20</v>
      </c>
      <c r="H22" s="32">
        <v>0</v>
      </c>
      <c r="I22" s="33">
        <f t="shared" si="0"/>
        <v>0</v>
      </c>
    </row>
    <row r="23" customHeight="1" spans="1:9">
      <c r="A23" s="34"/>
      <c r="B23" s="35"/>
      <c r="C23" s="36"/>
      <c r="D23" s="37"/>
      <c r="E23" s="38"/>
      <c r="F23" s="42" t="s">
        <v>17</v>
      </c>
      <c r="G23" s="35">
        <v>1500</v>
      </c>
      <c r="H23" s="43">
        <v>0.08</v>
      </c>
      <c r="I23" s="33">
        <f t="shared" si="0"/>
        <v>120</v>
      </c>
    </row>
    <row r="24" customHeight="1" spans="1:9">
      <c r="A24" s="34"/>
      <c r="B24" s="35"/>
      <c r="C24" s="36"/>
      <c r="D24" s="37"/>
      <c r="E24" s="38"/>
      <c r="F24" s="20" t="s">
        <v>29</v>
      </c>
      <c r="G24" s="20">
        <f>1500*4</f>
        <v>6000</v>
      </c>
      <c r="H24" s="32">
        <v>0.042</v>
      </c>
      <c r="I24" s="33">
        <f t="shared" si="0"/>
        <v>252</v>
      </c>
    </row>
    <row r="25" customHeight="1" spans="1:9">
      <c r="A25" s="34"/>
      <c r="B25" s="35"/>
      <c r="C25" s="36"/>
      <c r="D25" s="37"/>
      <c r="E25" s="38"/>
      <c r="F25" s="20" t="s">
        <v>20</v>
      </c>
      <c r="G25" s="20">
        <v>1500</v>
      </c>
      <c r="H25" s="32">
        <v>0.11</v>
      </c>
      <c r="I25" s="33">
        <f t="shared" si="0"/>
        <v>165</v>
      </c>
    </row>
    <row r="26" customHeight="1" spans="1:9">
      <c r="A26" s="34"/>
      <c r="B26" s="35"/>
      <c r="C26" s="36"/>
      <c r="D26" s="37"/>
      <c r="E26" s="38"/>
      <c r="F26" s="21" t="s">
        <v>30</v>
      </c>
      <c r="G26" s="20">
        <v>1500</v>
      </c>
      <c r="H26" s="32">
        <v>0.63</v>
      </c>
      <c r="I26" s="33">
        <f t="shared" si="0"/>
        <v>945</v>
      </c>
    </row>
    <row r="27" customHeight="1" spans="1:9">
      <c r="A27" s="19">
        <v>46036</v>
      </c>
      <c r="B27" s="20" t="s">
        <v>10</v>
      </c>
      <c r="C27" s="14" t="s">
        <v>31</v>
      </c>
      <c r="D27" s="15" t="s">
        <v>32</v>
      </c>
      <c r="E27" s="22" t="s">
        <v>33</v>
      </c>
      <c r="F27" s="16" t="s">
        <v>26</v>
      </c>
      <c r="G27" s="20">
        <v>973</v>
      </c>
      <c r="H27" s="32">
        <v>0.8</v>
      </c>
      <c r="I27" s="33">
        <f t="shared" si="0"/>
        <v>778.4</v>
      </c>
    </row>
    <row r="28" customHeight="1" spans="1:9">
      <c r="A28" s="19"/>
      <c r="B28" s="20"/>
      <c r="C28" s="14"/>
      <c r="D28" s="15"/>
      <c r="E28" s="22"/>
      <c r="F28" s="16" t="s">
        <v>27</v>
      </c>
      <c r="G28" s="20">
        <v>9</v>
      </c>
      <c r="H28" s="32">
        <v>0</v>
      </c>
      <c r="I28" s="33">
        <f t="shared" si="0"/>
        <v>0</v>
      </c>
    </row>
    <row r="29" customHeight="1" spans="1:9">
      <c r="A29" s="19"/>
      <c r="B29" s="20"/>
      <c r="C29" s="14"/>
      <c r="D29" s="15"/>
      <c r="E29" s="22"/>
      <c r="F29" s="16" t="s">
        <v>17</v>
      </c>
      <c r="G29" s="20">
        <v>935</v>
      </c>
      <c r="H29" s="32">
        <v>0.08</v>
      </c>
      <c r="I29" s="33">
        <f t="shared" si="0"/>
        <v>74.8</v>
      </c>
    </row>
    <row r="30" customHeight="1" spans="1:9">
      <c r="A30" s="19"/>
      <c r="B30" s="20"/>
      <c r="C30" s="14"/>
      <c r="D30" s="15"/>
      <c r="E30" s="22"/>
      <c r="F30" s="20" t="s">
        <v>18</v>
      </c>
      <c r="G30" s="20">
        <f>935*4</f>
        <v>3740</v>
      </c>
      <c r="H30" s="32">
        <v>0.045</v>
      </c>
      <c r="I30" s="33">
        <f t="shared" si="0"/>
        <v>168.3</v>
      </c>
    </row>
    <row r="31" customHeight="1" spans="1:9">
      <c r="A31" s="19"/>
      <c r="B31" s="20"/>
      <c r="C31" s="14"/>
      <c r="D31" s="15"/>
      <c r="E31" s="22"/>
      <c r="F31" s="20" t="s">
        <v>20</v>
      </c>
      <c r="G31" s="20">
        <v>935</v>
      </c>
      <c r="H31" s="32">
        <v>0.11</v>
      </c>
      <c r="I31" s="33">
        <f t="shared" si="0"/>
        <v>102.85</v>
      </c>
    </row>
    <row r="32" customHeight="1" spans="1:9">
      <c r="A32" s="19"/>
      <c r="B32" s="20"/>
      <c r="C32" s="14"/>
      <c r="D32" s="15"/>
      <c r="E32" s="22"/>
      <c r="F32" s="21" t="s">
        <v>30</v>
      </c>
      <c r="G32" s="20">
        <v>935</v>
      </c>
      <c r="H32" s="32">
        <v>0.63</v>
      </c>
      <c r="I32" s="33">
        <f t="shared" si="0"/>
        <v>589.05</v>
      </c>
    </row>
    <row r="33" customHeight="1" spans="1:9">
      <c r="A33" s="19">
        <v>46036</v>
      </c>
      <c r="B33" s="20" t="s">
        <v>10</v>
      </c>
      <c r="C33" s="14">
        <v>45197</v>
      </c>
      <c r="D33" s="15" t="s">
        <v>34</v>
      </c>
      <c r="E33" s="22" t="s">
        <v>35</v>
      </c>
      <c r="F33" s="16" t="s">
        <v>26</v>
      </c>
      <c r="G33" s="20">
        <v>291</v>
      </c>
      <c r="H33" s="32">
        <v>0.8</v>
      </c>
      <c r="I33" s="33">
        <f t="shared" si="0"/>
        <v>232.8</v>
      </c>
    </row>
    <row r="34" customHeight="1" spans="1:9">
      <c r="A34" s="19"/>
      <c r="B34" s="20"/>
      <c r="C34" s="14"/>
      <c r="D34" s="15"/>
      <c r="E34" s="22"/>
      <c r="F34" s="16" t="s">
        <v>27</v>
      </c>
      <c r="G34" s="20">
        <v>3</v>
      </c>
      <c r="H34" s="32">
        <v>0</v>
      </c>
      <c r="I34" s="33">
        <f t="shared" si="0"/>
        <v>0</v>
      </c>
    </row>
    <row r="35" customHeight="1" spans="1:9">
      <c r="A35" s="19"/>
      <c r="B35" s="20"/>
      <c r="C35" s="14"/>
      <c r="D35" s="15"/>
      <c r="E35" s="22"/>
      <c r="F35" s="16" t="s">
        <v>17</v>
      </c>
      <c r="G35" s="20">
        <v>280</v>
      </c>
      <c r="H35" s="32">
        <v>0.08</v>
      </c>
      <c r="I35" s="33">
        <f t="shared" si="0"/>
        <v>22.4</v>
      </c>
    </row>
    <row r="36" customHeight="1" spans="1:9">
      <c r="A36" s="19"/>
      <c r="B36" s="20"/>
      <c r="C36" s="14"/>
      <c r="D36" s="15"/>
      <c r="E36" s="22"/>
      <c r="F36" s="20" t="s">
        <v>18</v>
      </c>
      <c r="G36" s="20">
        <f>280*4</f>
        <v>1120</v>
      </c>
      <c r="H36" s="32">
        <v>0.045</v>
      </c>
      <c r="I36" s="33">
        <f t="shared" si="0"/>
        <v>50.4</v>
      </c>
    </row>
    <row r="37" customHeight="1" spans="1:9">
      <c r="A37" s="19"/>
      <c r="B37" s="20"/>
      <c r="C37" s="14"/>
      <c r="D37" s="15"/>
      <c r="E37" s="22"/>
      <c r="F37" s="20" t="s">
        <v>20</v>
      </c>
      <c r="G37" s="20">
        <v>280</v>
      </c>
      <c r="H37" s="32">
        <v>0.11</v>
      </c>
      <c r="I37" s="33">
        <f t="shared" si="0"/>
        <v>30.8</v>
      </c>
    </row>
    <row r="38" customHeight="1" spans="1:9">
      <c r="A38" s="19"/>
      <c r="B38" s="20"/>
      <c r="C38" s="14"/>
      <c r="D38" s="15"/>
      <c r="E38" s="22"/>
      <c r="F38" s="21" t="s">
        <v>30</v>
      </c>
      <c r="G38" s="20">
        <v>280</v>
      </c>
      <c r="H38" s="32">
        <v>0.63</v>
      </c>
      <c r="I38" s="33">
        <f t="shared" si="0"/>
        <v>176.4</v>
      </c>
    </row>
    <row r="39" customHeight="1" spans="1:9">
      <c r="A39" s="19">
        <v>46042</v>
      </c>
      <c r="B39" s="20" t="s">
        <v>10</v>
      </c>
      <c r="C39" s="21" t="s">
        <v>36</v>
      </c>
      <c r="D39" s="15" t="s">
        <v>37</v>
      </c>
      <c r="E39" s="22" t="s">
        <v>38</v>
      </c>
      <c r="F39" s="16" t="s">
        <v>39</v>
      </c>
      <c r="G39" s="20">
        <f>23050*1.04</f>
        <v>23972</v>
      </c>
      <c r="H39" s="20">
        <v>0.85</v>
      </c>
      <c r="I39" s="44">
        <f t="shared" si="0"/>
        <v>20376.2</v>
      </c>
    </row>
    <row r="40" customHeight="1" spans="1:9">
      <c r="A40" s="19"/>
      <c r="B40" s="20"/>
      <c r="C40" s="21"/>
      <c r="D40" s="15"/>
      <c r="E40" s="22"/>
      <c r="F40" s="16" t="s">
        <v>40</v>
      </c>
      <c r="G40" s="20">
        <v>231</v>
      </c>
      <c r="H40" s="20">
        <v>0</v>
      </c>
      <c r="I40" s="44">
        <f t="shared" si="0"/>
        <v>0</v>
      </c>
    </row>
    <row r="41" customHeight="1" spans="1:9">
      <c r="A41" s="19"/>
      <c r="B41" s="20"/>
      <c r="C41" s="21"/>
      <c r="D41" s="15"/>
      <c r="E41" s="22"/>
      <c r="F41" s="16" t="s">
        <v>41</v>
      </c>
      <c r="G41" s="20">
        <f>5*2*5</f>
        <v>50</v>
      </c>
      <c r="H41" s="20">
        <v>0</v>
      </c>
      <c r="I41" s="44">
        <f t="shared" si="0"/>
        <v>0</v>
      </c>
    </row>
    <row r="42" customHeight="1" spans="1:9">
      <c r="A42" s="19"/>
      <c r="B42" s="20"/>
      <c r="C42" s="21"/>
      <c r="D42" s="15"/>
      <c r="E42" s="22"/>
      <c r="F42" s="16" t="s">
        <v>42</v>
      </c>
      <c r="G42" s="20">
        <v>23050</v>
      </c>
      <c r="H42" s="20">
        <v>0.15</v>
      </c>
      <c r="I42" s="44">
        <f t="shared" si="0"/>
        <v>3457.5</v>
      </c>
    </row>
    <row r="43" customHeight="1" spans="1:9">
      <c r="A43" s="19"/>
      <c r="B43" s="20"/>
      <c r="C43" s="21"/>
      <c r="D43" s="15"/>
      <c r="E43" s="22"/>
      <c r="F43" s="45" t="s">
        <v>20</v>
      </c>
      <c r="G43" s="45">
        <v>23050</v>
      </c>
      <c r="H43" s="46">
        <v>0.11</v>
      </c>
      <c r="I43" s="47">
        <f t="shared" si="0"/>
        <v>2535.5</v>
      </c>
    </row>
    <row r="44" customHeight="1" spans="1:9">
      <c r="A44" s="19"/>
      <c r="B44" s="20"/>
      <c r="C44" s="21"/>
      <c r="D44" s="15"/>
      <c r="E44" s="22"/>
      <c r="F44" s="16" t="s">
        <v>43</v>
      </c>
      <c r="G44" s="16">
        <f>18050*5</f>
        <v>90250</v>
      </c>
      <c r="H44" s="18">
        <v>0.042</v>
      </c>
      <c r="I44" s="44">
        <f t="shared" ref="I44:I47" si="1">G44*H44</f>
        <v>3790.5</v>
      </c>
    </row>
    <row r="45" customHeight="1" spans="1:9">
      <c r="A45" s="19">
        <v>46042</v>
      </c>
      <c r="B45" s="20" t="s">
        <v>10</v>
      </c>
      <c r="C45" s="21" t="s">
        <v>44</v>
      </c>
      <c r="D45" s="15" t="s">
        <v>45</v>
      </c>
      <c r="E45" s="22" t="s">
        <v>46</v>
      </c>
      <c r="F45" s="16" t="s">
        <v>47</v>
      </c>
      <c r="G45" s="20">
        <v>52462</v>
      </c>
      <c r="H45" s="20">
        <v>0.85</v>
      </c>
      <c r="I45" s="48">
        <f t="shared" si="1"/>
        <v>44592.7</v>
      </c>
    </row>
    <row r="46" customHeight="1" spans="1:9">
      <c r="A46" s="19"/>
      <c r="B46" s="20"/>
      <c r="C46" s="21"/>
      <c r="D46" s="15"/>
      <c r="E46" s="22"/>
      <c r="F46" s="16" t="s">
        <v>48</v>
      </c>
      <c r="G46" s="20">
        <v>505</v>
      </c>
      <c r="H46" s="20">
        <v>0</v>
      </c>
      <c r="I46" s="48">
        <f t="shared" si="1"/>
        <v>0</v>
      </c>
    </row>
    <row r="47" customHeight="1" spans="1:9">
      <c r="A47" s="19"/>
      <c r="B47" s="20"/>
      <c r="C47" s="21"/>
      <c r="D47" s="15"/>
      <c r="E47" s="22"/>
      <c r="F47" s="45" t="s">
        <v>20</v>
      </c>
      <c r="G47" s="45">
        <v>50444</v>
      </c>
      <c r="H47" s="46">
        <v>0.11</v>
      </c>
      <c r="I47" s="49">
        <f t="shared" si="1"/>
        <v>5548.84</v>
      </c>
    </row>
    <row r="48" customHeight="1" spans="1:9">
      <c r="A48" s="19"/>
      <c r="B48" s="20"/>
      <c r="C48" s="21"/>
      <c r="D48" s="15"/>
      <c r="E48" s="22"/>
      <c r="F48" s="16" t="s">
        <v>49</v>
      </c>
      <c r="G48" s="20">
        <f>5*5*2</f>
        <v>50</v>
      </c>
      <c r="H48" s="20">
        <v>0</v>
      </c>
      <c r="I48" s="48">
        <f>G48*H48</f>
        <v>0</v>
      </c>
    </row>
    <row r="49" customHeight="1" spans="1:10">
      <c r="A49" s="19"/>
      <c r="B49" s="20"/>
      <c r="C49" s="21"/>
      <c r="D49" s="15"/>
      <c r="E49" s="22"/>
      <c r="F49" s="16" t="s">
        <v>43</v>
      </c>
      <c r="G49" s="16">
        <f>45444*5</f>
        <v>227220</v>
      </c>
      <c r="H49" s="18">
        <v>0.042</v>
      </c>
      <c r="I49" s="48">
        <f>G49*H49</f>
        <v>9543.24</v>
      </c>
    </row>
    <row r="50" customHeight="1" spans="1:10">
      <c r="A50" s="50">
        <v>46043</v>
      </c>
      <c r="B50" s="16" t="s">
        <v>10</v>
      </c>
      <c r="C50" s="16" t="s">
        <v>50</v>
      </c>
      <c r="D50" s="51" t="s">
        <v>51</v>
      </c>
      <c r="E50" s="21" t="s">
        <v>52</v>
      </c>
      <c r="F50" s="16" t="s">
        <v>53</v>
      </c>
      <c r="G50" s="16">
        <v>1000</v>
      </c>
      <c r="H50" s="16">
        <v>0.4</v>
      </c>
      <c r="I50" s="33">
        <f>G50*H50</f>
        <v>400</v>
      </c>
    </row>
    <row r="51" customHeight="1" spans="1:10">
      <c r="I51" s="24">
        <f>SUM(I3:I50)</f>
        <v>101682.18</v>
      </c>
    </row>
    <row r="53" ht="28.5" spans="1:10">
      <c r="A53" s="52" t="s">
        <v>54</v>
      </c>
      <c r="B53" s="52"/>
      <c r="C53" s="52"/>
      <c r="D53" s="52"/>
      <c r="E53" s="52"/>
      <c r="F53" s="52"/>
      <c r="G53" s="52"/>
      <c r="H53" s="52"/>
      <c r="I53" s="52"/>
      <c r="J53" s="52"/>
    </row>
    <row r="54" customHeight="1" spans="1:10">
      <c r="A54" s="53" t="s">
        <v>55</v>
      </c>
      <c r="B54" s="53" t="s">
        <v>56</v>
      </c>
      <c r="C54" s="53" t="s">
        <v>57</v>
      </c>
      <c r="D54" s="53" t="s">
        <v>58</v>
      </c>
      <c r="E54" s="53" t="s">
        <v>59</v>
      </c>
      <c r="F54" s="53" t="s">
        <v>60</v>
      </c>
      <c r="G54" s="53" t="s">
        <v>61</v>
      </c>
      <c r="H54" s="53" t="s">
        <v>62</v>
      </c>
      <c r="I54" s="53" t="s">
        <v>63</v>
      </c>
      <c r="J54" s="53" t="s">
        <v>64</v>
      </c>
    </row>
    <row r="55" customHeight="1" spans="1:10">
      <c r="A55" s="54">
        <v>1</v>
      </c>
      <c r="B55" s="55">
        <v>46065</v>
      </c>
      <c r="C55" s="8" t="s">
        <v>65</v>
      </c>
      <c r="D55" s="8" t="s">
        <v>66</v>
      </c>
      <c r="E55" s="6" t="s">
        <v>67</v>
      </c>
      <c r="F55" s="6" t="s">
        <v>78</v>
      </c>
      <c r="G55" s="56" t="s">
        <v>79</v>
      </c>
      <c r="H55" s="6">
        <v>6</v>
      </c>
      <c r="I55" s="57">
        <f>12888*H45</f>
        <v>10954.8</v>
      </c>
      <c r="J55" s="58" t="s">
        <v>80</v>
      </c>
    </row>
    <row r="56" customHeight="1" spans="1:10">
      <c r="A56" s="54">
        <v>1</v>
      </c>
      <c r="B56" s="55">
        <v>46065</v>
      </c>
      <c r="C56" s="8" t="s">
        <v>65</v>
      </c>
      <c r="D56" s="8" t="s">
        <v>66</v>
      </c>
      <c r="E56" s="6" t="s">
        <v>67</v>
      </c>
      <c r="F56" s="6" t="s">
        <v>78</v>
      </c>
      <c r="G56" s="56" t="s">
        <v>79</v>
      </c>
      <c r="H56" s="6">
        <v>20</v>
      </c>
      <c r="I56" s="57">
        <f>54135.94-I55</f>
        <v>43181.14</v>
      </c>
      <c r="J56" s="58" t="s">
        <v>81</v>
      </c>
    </row>
    <row r="57" customHeight="1" spans="1:10">
      <c r="A57" s="54"/>
      <c r="B57" s="55"/>
      <c r="C57" s="8"/>
      <c r="D57" s="8"/>
      <c r="E57" s="6" t="s">
        <v>71</v>
      </c>
      <c r="F57" s="6" t="s">
        <v>78</v>
      </c>
      <c r="G57" s="56" t="s">
        <v>79</v>
      </c>
      <c r="H57" s="6">
        <v>42.9</v>
      </c>
      <c r="I57" s="57"/>
      <c r="J57" s="59"/>
    </row>
    <row r="58" customHeight="1" spans="1:10">
      <c r="A58" s="54">
        <v>1</v>
      </c>
      <c r="B58" s="55">
        <v>46065</v>
      </c>
      <c r="C58" s="8" t="s">
        <v>65</v>
      </c>
      <c r="D58" s="8" t="s">
        <v>66</v>
      </c>
      <c r="E58" s="6" t="s">
        <v>82</v>
      </c>
      <c r="F58" s="6" t="s">
        <v>83</v>
      </c>
      <c r="G58" s="56" t="s">
        <v>79</v>
      </c>
      <c r="H58" s="6">
        <v>24.1</v>
      </c>
      <c r="I58" s="57">
        <v>5548.84</v>
      </c>
      <c r="J58" s="58" t="s">
        <v>84</v>
      </c>
    </row>
    <row r="59" s="25" customFormat="1" customHeight="1" spans="1:10">
      <c r="A59" s="60">
        <v>1</v>
      </c>
      <c r="B59" s="61">
        <v>46065</v>
      </c>
      <c r="C59" s="62" t="s">
        <v>65</v>
      </c>
      <c r="D59" s="62" t="s">
        <v>66</v>
      </c>
      <c r="E59" s="63" t="s">
        <v>67</v>
      </c>
      <c r="F59" s="63" t="s">
        <v>78</v>
      </c>
      <c r="G59" s="64" t="s">
        <v>79</v>
      </c>
      <c r="H59" s="63">
        <v>11.9</v>
      </c>
      <c r="I59" s="65">
        <v>23833.7</v>
      </c>
      <c r="J59" s="66" t="s">
        <v>80</v>
      </c>
    </row>
    <row r="60" s="25" customFormat="1" customHeight="1" spans="1:10">
      <c r="A60" s="60"/>
      <c r="B60" s="61"/>
      <c r="C60" s="62"/>
      <c r="D60" s="62"/>
      <c r="E60" s="6" t="s">
        <v>67</v>
      </c>
      <c r="F60" s="63" t="s">
        <v>78</v>
      </c>
      <c r="G60" s="64" t="s">
        <v>79</v>
      </c>
      <c r="H60" s="63">
        <v>11.9</v>
      </c>
      <c r="I60" s="65"/>
      <c r="J60" s="67"/>
    </row>
    <row r="61" customHeight="1" spans="1:10">
      <c r="A61" s="54">
        <v>1</v>
      </c>
      <c r="B61" s="55">
        <v>46065</v>
      </c>
      <c r="C61" s="8" t="s">
        <v>65</v>
      </c>
      <c r="D61" s="8" t="s">
        <v>66</v>
      </c>
      <c r="E61" s="63" t="s">
        <v>71</v>
      </c>
      <c r="F61" s="6" t="s">
        <v>78</v>
      </c>
      <c r="G61" s="56" t="s">
        <v>79</v>
      </c>
      <c r="H61" s="63">
        <v>17</v>
      </c>
      <c r="I61" s="65">
        <v>3790.5</v>
      </c>
      <c r="J61" s="66" t="s">
        <v>81</v>
      </c>
    </row>
    <row r="62" customHeight="1" spans="1:10">
      <c r="A62" s="54">
        <v>1</v>
      </c>
      <c r="B62" s="55">
        <v>46065</v>
      </c>
      <c r="C62" s="8" t="s">
        <v>65</v>
      </c>
      <c r="D62" s="8" t="s">
        <v>66</v>
      </c>
      <c r="E62" s="6" t="s">
        <v>82</v>
      </c>
      <c r="F62" s="6" t="s">
        <v>83</v>
      </c>
      <c r="G62" s="56" t="s">
        <v>79</v>
      </c>
      <c r="H62" s="63">
        <v>11</v>
      </c>
      <c r="I62" s="65">
        <v>2535.5</v>
      </c>
      <c r="J62" s="66" t="s">
        <v>84</v>
      </c>
    </row>
  </sheetData>
  <mergeCells count="49">
    <mergeCell ref="A1:I1"/>
    <mergeCell ref="A53:J53"/>
    <mergeCell ref="A3:A11"/>
    <mergeCell ref="A12:A19"/>
    <mergeCell ref="A20:A26"/>
    <mergeCell ref="A27:A32"/>
    <mergeCell ref="A33:A38"/>
    <mergeCell ref="A39:A44"/>
    <mergeCell ref="A45:A49"/>
    <mergeCell ref="A56:A57"/>
    <mergeCell ref="A59:A60"/>
    <mergeCell ref="B3:B11"/>
    <mergeCell ref="B12:B19"/>
    <mergeCell ref="B20:B26"/>
    <mergeCell ref="B27:B32"/>
    <mergeCell ref="B33:B38"/>
    <mergeCell ref="B39:B44"/>
    <mergeCell ref="B45:B49"/>
    <mergeCell ref="B56:B57"/>
    <mergeCell ref="B59:B60"/>
    <mergeCell ref="C3:C11"/>
    <mergeCell ref="C12:C19"/>
    <mergeCell ref="C20:C26"/>
    <mergeCell ref="C27:C32"/>
    <mergeCell ref="C33:C38"/>
    <mergeCell ref="C39:C44"/>
    <mergeCell ref="C45:C49"/>
    <mergeCell ref="C56:C57"/>
    <mergeCell ref="C59:C60"/>
    <mergeCell ref="D3:D11"/>
    <mergeCell ref="D12:D19"/>
    <mergeCell ref="D20:D26"/>
    <mergeCell ref="D27:D32"/>
    <mergeCell ref="D33:D38"/>
    <mergeCell ref="D39:D44"/>
    <mergeCell ref="D45:D49"/>
    <mergeCell ref="D56:D57"/>
    <mergeCell ref="D59:D60"/>
    <mergeCell ref="E3:E11"/>
    <mergeCell ref="E12:E19"/>
    <mergeCell ref="E20:E26"/>
    <mergeCell ref="E27:E32"/>
    <mergeCell ref="E33:E38"/>
    <mergeCell ref="E39:E44"/>
    <mergeCell ref="E45:E49"/>
    <mergeCell ref="I56:I57"/>
    <mergeCell ref="I59:I60"/>
    <mergeCell ref="J56:J57"/>
    <mergeCell ref="J59:J60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zoomScale="85" zoomScaleNormal="85" workbookViewId="0">
      <selection activeCell="E14" sqref="E14"/>
    </sheetView>
  </sheetViews>
  <sheetFormatPr defaultColWidth="24.7272727272727" defaultRowHeight="27" customHeight="1"/>
  <cols>
    <col min="1" max="1" width="16.5727272727273" style="2" customWidth="1"/>
    <col min="2" max="2" width="17.1090909090909" style="2" customWidth="1"/>
    <col min="3" max="3" width="24.7272727272727" style="2" customWidth="1"/>
    <col min="4" max="4" width="21.2818181818182" style="2" customWidth="1"/>
    <col min="5" max="5" width="39.5727272727273" style="2" customWidth="1"/>
    <col min="6" max="6" width="51.7636363636364" style="2" customWidth="1"/>
    <col min="7" max="7" width="15.9363636363636" style="2" customWidth="1"/>
    <col min="8" max="8" width="19.6363636363636" style="2" customWidth="1"/>
    <col min="9" max="9" width="16.6727272727273" style="2" customWidth="1"/>
    <col min="10" max="16382" width="24.7272727272727" style="1" customWidth="1"/>
    <col min="16383" max="16384" width="24.7272727272727" style="1"/>
  </cols>
  <sheetData>
    <row r="1" ht="44" customHeight="1" spans="1:9">
      <c r="A1" s="3" t="s">
        <v>0</v>
      </c>
      <c r="B1" s="4"/>
      <c r="C1" s="4"/>
      <c r="D1" s="5"/>
      <c r="E1" s="4"/>
      <c r="F1" s="4"/>
      <c r="G1" s="4"/>
      <c r="H1" s="4"/>
      <c r="I1" s="4"/>
    </row>
    <row r="2" ht="51" customHeight="1" spans="1:9">
      <c r="A2" s="6" t="s">
        <v>1</v>
      </c>
      <c r="B2" s="6" t="s">
        <v>2</v>
      </c>
      <c r="C2" s="7" t="s">
        <v>3</v>
      </c>
      <c r="D2" s="6" t="s">
        <v>4</v>
      </c>
      <c r="E2" s="6" t="s">
        <v>5</v>
      </c>
      <c r="F2" s="8" t="s">
        <v>6</v>
      </c>
      <c r="G2" s="9" t="s">
        <v>7</v>
      </c>
      <c r="H2" s="10" t="s">
        <v>8</v>
      </c>
      <c r="I2" s="11" t="s">
        <v>85</v>
      </c>
    </row>
    <row r="3" customHeight="1" spans="1:9">
      <c r="A3" s="12">
        <v>46002</v>
      </c>
      <c r="B3" s="13" t="s">
        <v>10</v>
      </c>
      <c r="C3" s="14" t="s">
        <v>86</v>
      </c>
      <c r="D3" s="15" t="s">
        <v>87</v>
      </c>
      <c r="E3" s="14" t="s">
        <v>88</v>
      </c>
      <c r="F3" s="16" t="s">
        <v>89</v>
      </c>
      <c r="G3" s="13">
        <v>10000</v>
      </c>
      <c r="H3" s="17">
        <v>0.04</v>
      </c>
      <c r="I3" s="16">
        <f t="shared" ref="I3:I10" si="0">G3*H3</f>
        <v>400</v>
      </c>
    </row>
    <row r="4" customHeight="1" spans="1:9">
      <c r="A4" s="12"/>
      <c r="B4" s="13"/>
      <c r="C4" s="14"/>
      <c r="D4" s="15"/>
      <c r="E4" s="14"/>
      <c r="F4" s="16" t="s">
        <v>89</v>
      </c>
      <c r="G4" s="13">
        <v>15000</v>
      </c>
      <c r="H4" s="17">
        <v>0.04</v>
      </c>
      <c r="I4" s="16">
        <f t="shared" si="0"/>
        <v>600</v>
      </c>
    </row>
    <row r="5" customHeight="1" spans="1:9">
      <c r="A5" s="12">
        <v>46013</v>
      </c>
      <c r="B5" s="13" t="s">
        <v>10</v>
      </c>
      <c r="C5" s="14" t="s">
        <v>90</v>
      </c>
      <c r="D5" s="15" t="s">
        <v>91</v>
      </c>
      <c r="E5" s="14" t="s">
        <v>92</v>
      </c>
      <c r="F5" s="16" t="s">
        <v>18</v>
      </c>
      <c r="G5" s="16">
        <f>500*4</f>
        <v>2000</v>
      </c>
      <c r="H5" s="18">
        <v>0.0079</v>
      </c>
      <c r="I5" s="16">
        <f t="shared" si="0"/>
        <v>15.8</v>
      </c>
    </row>
    <row r="6" customHeight="1" spans="1:9">
      <c r="A6" s="12">
        <v>46029</v>
      </c>
      <c r="B6" s="13" t="s">
        <v>10</v>
      </c>
      <c r="C6" s="14" t="s">
        <v>90</v>
      </c>
      <c r="D6" s="15" t="s">
        <v>93</v>
      </c>
      <c r="E6" s="14" t="s">
        <v>94</v>
      </c>
      <c r="F6" s="16" t="s">
        <v>95</v>
      </c>
      <c r="G6" s="13">
        <v>180</v>
      </c>
      <c r="H6" s="17">
        <v>0.176</v>
      </c>
      <c r="I6" s="16">
        <f t="shared" si="0"/>
        <v>31.68</v>
      </c>
    </row>
    <row r="7" customHeight="1" spans="1:9">
      <c r="A7" s="12"/>
      <c r="B7" s="13"/>
      <c r="C7" s="14"/>
      <c r="D7" s="15"/>
      <c r="E7" s="14"/>
      <c r="F7" s="16" t="s">
        <v>96</v>
      </c>
      <c r="G7" s="13">
        <v>2</v>
      </c>
      <c r="H7" s="17">
        <v>0</v>
      </c>
      <c r="I7" s="16">
        <f t="shared" si="0"/>
        <v>0</v>
      </c>
    </row>
    <row r="8" ht="42" customHeight="1" spans="1:9">
      <c r="A8" s="19">
        <v>46042</v>
      </c>
      <c r="B8" s="20" t="s">
        <v>10</v>
      </c>
      <c r="C8" s="21" t="s">
        <v>36</v>
      </c>
      <c r="D8" s="15" t="s">
        <v>37</v>
      </c>
      <c r="E8" s="22" t="s">
        <v>38</v>
      </c>
      <c r="F8" s="16" t="s">
        <v>43</v>
      </c>
      <c r="G8" s="16">
        <f>5000*5</f>
        <v>25000</v>
      </c>
      <c r="H8" s="18">
        <v>0.007</v>
      </c>
      <c r="I8" s="16">
        <f t="shared" si="0"/>
        <v>175</v>
      </c>
    </row>
    <row r="9" s="1" customFormat="1" ht="25" customHeight="1" spans="1:9">
      <c r="A9" s="19">
        <v>46042</v>
      </c>
      <c r="B9" s="20" t="s">
        <v>10</v>
      </c>
      <c r="C9" s="21" t="s">
        <v>44</v>
      </c>
      <c r="D9" s="15" t="s">
        <v>45</v>
      </c>
      <c r="E9" s="22" t="s">
        <v>46</v>
      </c>
      <c r="F9" s="16" t="s">
        <v>43</v>
      </c>
      <c r="G9" s="16">
        <f>5000*5</f>
        <v>25000</v>
      </c>
      <c r="H9" s="18">
        <v>0.007</v>
      </c>
      <c r="I9" s="16">
        <f t="shared" si="0"/>
        <v>175</v>
      </c>
    </row>
    <row r="10" customHeight="1" spans="1:9">
      <c r="A10" s="19"/>
      <c r="B10" s="20"/>
      <c r="C10" s="21"/>
      <c r="D10" s="15"/>
      <c r="E10" s="22"/>
      <c r="F10" s="16" t="s">
        <v>97</v>
      </c>
      <c r="G10" s="16">
        <v>50444</v>
      </c>
      <c r="H10" s="18">
        <v>0.005</v>
      </c>
      <c r="I10" s="16">
        <f t="shared" si="0"/>
        <v>252.22</v>
      </c>
    </row>
    <row r="11" customHeight="1" spans="1:9">
      <c r="H11" s="23"/>
      <c r="I11" s="24">
        <f>SUM(I3:I10)</f>
        <v>1649.7</v>
      </c>
    </row>
  </sheetData>
  <mergeCells count="16">
    <mergeCell ref="A1:I1"/>
    <mergeCell ref="A3:A4"/>
    <mergeCell ref="A6:A7"/>
    <mergeCell ref="A9:A10"/>
    <mergeCell ref="B3:B4"/>
    <mergeCell ref="B6:B7"/>
    <mergeCell ref="B9:B10"/>
    <mergeCell ref="C3:C4"/>
    <mergeCell ref="C6:C7"/>
    <mergeCell ref="C9:C10"/>
    <mergeCell ref="D3:D4"/>
    <mergeCell ref="D6:D7"/>
    <mergeCell ref="D9:D10"/>
    <mergeCell ref="E3:E4"/>
    <mergeCell ref="E6:E7"/>
    <mergeCell ref="E9:E10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国内-人民币</vt:lpstr>
      <vt:lpstr>国内-人民币 (2)</vt:lpstr>
      <vt:lpstr>国外-美金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Z&amp;M&amp;L</cp:lastModifiedBy>
  <dcterms:created xsi:type="dcterms:W3CDTF">2017-08-21T10:11:00Z</dcterms:created>
  <dcterms:modified xsi:type="dcterms:W3CDTF">2026-02-12T02:34:26Z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800802BF005649CB902426B90D1C3D9D_13</vt:lpwstr>
  </property>
  <property fmtid="{D5CDD505-2E9C-101B-9397-08002B2CF9AE}" pid="4" name="KSOReadingLayout">
    <vt:bool>false</vt:bool>
  </property>
  <property fmtid="{D5CDD505-2E9C-101B-9397-08002B2CF9AE}" pid="5" name="CalculationRule">
    <vt:i4>0</vt:i4>
  </property>
</Properties>
</file>