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1630" firstSheet="1" activeTab="1"/>
  </bookViews>
  <sheets>
    <sheet name="2020" sheetId="15" state="hidden" r:id="rId1"/>
    <sheet name="Sheet1" sheetId="20" r:id="rId2"/>
  </sheets>
  <definedNames>
    <definedName name="_xlnm._FilterDatabase" localSheetId="0" hidden="1">'2020'!$A$2:$I$43</definedName>
    <definedName name="_xlnm._FilterDatabase" localSheetId="1" hidden="1">Sheet1!$A$2:$H$4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<sst xmlns="http://schemas.openxmlformats.org/spreadsheetml/2006/main" count="92" uniqueCount="53">
  <si>
    <r>
      <rPr>
        <b/>
        <sz val="26"/>
        <color theme="1"/>
        <rFont val="宋体"/>
        <charset val="134"/>
      </rPr>
      <t>竣尚</t>
    </r>
    <r>
      <rPr>
        <b/>
        <sz val="26"/>
        <color theme="1"/>
        <rFont val="Arial"/>
        <charset val="134"/>
      </rPr>
      <t xml:space="preserve"> -</t>
    </r>
    <r>
      <rPr>
        <b/>
        <sz val="26"/>
        <color theme="1"/>
        <rFont val="宋体"/>
        <charset val="134"/>
      </rPr>
      <t>童装对账单</t>
    </r>
    <r>
      <rPr>
        <b/>
        <sz val="26"/>
        <color theme="1"/>
        <rFont val="Arial"/>
        <charset val="134"/>
      </rPr>
      <t>-Recall</t>
    </r>
  </si>
  <si>
    <r>
      <rPr>
        <sz val="10"/>
        <rFont val="宋体"/>
        <charset val="134"/>
      </rPr>
      <t>下单时间</t>
    </r>
  </si>
  <si>
    <r>
      <rPr>
        <sz val="10"/>
        <rFont val="宋体"/>
        <charset val="134"/>
      </rPr>
      <t>客户联系人</t>
    </r>
  </si>
  <si>
    <t>睿颢合同号</t>
  </si>
  <si>
    <r>
      <rPr>
        <sz val="10"/>
        <rFont val="宋体"/>
        <charset val="134"/>
      </rPr>
      <t>款号</t>
    </r>
  </si>
  <si>
    <r>
      <rPr>
        <sz val="10"/>
        <rFont val="宋体"/>
        <charset val="134"/>
      </rPr>
      <t>品名</t>
    </r>
  </si>
  <si>
    <r>
      <rPr>
        <sz val="10"/>
        <rFont val="宋体"/>
        <charset val="134"/>
      </rPr>
      <t>数量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片）</t>
    </r>
  </si>
  <si>
    <r>
      <rPr>
        <sz val="10"/>
        <rFont val="宋体"/>
        <charset val="134"/>
      </rPr>
      <t>单价</t>
    </r>
  </si>
  <si>
    <r>
      <rPr>
        <sz val="10"/>
        <rFont val="宋体"/>
        <charset val="134"/>
      </rPr>
      <t>金额</t>
    </r>
    <r>
      <rPr>
        <sz val="10"/>
        <rFont val="Arial"/>
        <charset val="134"/>
      </rPr>
      <t>(RMB)</t>
    </r>
  </si>
  <si>
    <r>
      <rPr>
        <sz val="10"/>
        <color theme="1"/>
        <rFont val="宋体"/>
        <charset val="134"/>
      </rPr>
      <t>备注</t>
    </r>
  </si>
  <si>
    <t>Joy</t>
  </si>
  <si>
    <r>
      <rPr>
        <sz val="9"/>
        <color theme="1"/>
        <rFont val="宋体"/>
        <charset val="134"/>
        <scheme val="minor"/>
      </rPr>
      <t>RJSZARAKID01</t>
    </r>
    <r>
      <rPr>
        <sz val="9"/>
        <rFont val="宋体"/>
        <charset val="134"/>
      </rPr>
      <t>4</t>
    </r>
  </si>
  <si>
    <r>
      <rPr>
        <sz val="9"/>
        <rFont val="宋体"/>
        <charset val="134"/>
      </rPr>
      <t>1608/703</t>
    </r>
    <r>
      <rPr>
        <sz val="9"/>
        <color theme="1"/>
        <rFont val="宋体"/>
        <charset val="134"/>
        <scheme val="minor"/>
      </rPr>
      <t>男童雨衣</t>
    </r>
    <r>
      <rPr>
        <sz val="9"/>
        <rFont val="宋体"/>
        <charset val="134"/>
      </rPr>
      <t xml:space="preserve"> </t>
    </r>
    <r>
      <rPr>
        <sz val="9"/>
        <color theme="1"/>
        <rFont val="宋体"/>
        <charset val="134"/>
        <scheme val="minor"/>
      </rPr>
      <t xml:space="preserve"> made in  </t>
    </r>
    <r>
      <rPr>
        <sz val="9"/>
        <rFont val="宋体"/>
        <charset val="134"/>
      </rPr>
      <t>MYANMAR</t>
    </r>
  </si>
  <si>
    <t>HPZKBOY001 (CZCO001)</t>
  </si>
  <si>
    <t>RMRZCALL001新款吊粒</t>
  </si>
  <si>
    <t>白色普通洗标（2页）</t>
  </si>
  <si>
    <t>装衣袋主标WLZKBNG011 (BZCN005)</t>
  </si>
  <si>
    <t>装衣袋-白色普通洗标（2页）</t>
  </si>
  <si>
    <t>装衣袋主标-白色普通洗标（2页）</t>
  </si>
  <si>
    <t>RJSZARAKID017</t>
  </si>
  <si>
    <r>
      <rPr>
        <sz val="9"/>
        <rFont val="宋体"/>
        <charset val="134"/>
      </rPr>
      <t xml:space="preserve">0068/661  男童PU雨衣 </t>
    </r>
    <r>
      <rPr>
        <sz val="9"/>
        <color theme="1"/>
        <rFont val="宋体"/>
        <charset val="134"/>
        <scheme val="minor"/>
      </rPr>
      <t xml:space="preserve"> made in  </t>
    </r>
    <r>
      <rPr>
        <sz val="9"/>
        <rFont val="宋体"/>
        <charset val="134"/>
      </rPr>
      <t>China</t>
    </r>
  </si>
  <si>
    <t>ADZKUNS037(AZCN052)</t>
  </si>
  <si>
    <t>尺码贴</t>
  </si>
  <si>
    <r>
      <rPr>
        <sz val="9"/>
        <color theme="1"/>
        <rFont val="宋体"/>
        <charset val="134"/>
        <scheme val="minor"/>
      </rPr>
      <t>RJSZARAKID0</t>
    </r>
    <r>
      <rPr>
        <sz val="9"/>
        <rFont val="宋体"/>
        <charset val="134"/>
      </rPr>
      <t>20</t>
    </r>
  </si>
  <si>
    <t>0068/661箱贴</t>
  </si>
  <si>
    <t>Candy</t>
  </si>
  <si>
    <t>RJSZARAKID021</t>
  </si>
  <si>
    <r>
      <rPr>
        <sz val="9"/>
        <rFont val="宋体"/>
        <charset val="134"/>
      </rPr>
      <t xml:space="preserve">1006/601  </t>
    </r>
    <r>
      <rPr>
        <sz val="9"/>
        <color theme="1"/>
        <rFont val="宋体"/>
        <charset val="134"/>
        <scheme val="minor"/>
      </rPr>
      <t xml:space="preserve">女童夹克衫  made in  </t>
    </r>
    <r>
      <rPr>
        <sz val="9"/>
        <rFont val="宋体"/>
        <charset val="134"/>
      </rPr>
      <t xml:space="preserve"> Myanmar</t>
    </r>
  </si>
  <si>
    <t>CZCG001</t>
  </si>
  <si>
    <t>RJSZARAKID022</t>
  </si>
  <si>
    <r>
      <rPr>
        <sz val="9"/>
        <rFont val="宋体"/>
        <charset val="134"/>
      </rPr>
      <t xml:space="preserve">1006/600  </t>
    </r>
    <r>
      <rPr>
        <sz val="9"/>
        <color theme="1"/>
        <rFont val="宋体"/>
        <charset val="134"/>
        <scheme val="minor"/>
      </rPr>
      <t xml:space="preserve">女童风衣      made in  </t>
    </r>
    <r>
      <rPr>
        <sz val="9"/>
        <rFont val="宋体"/>
        <charset val="134"/>
      </rPr>
      <t xml:space="preserve"> Myanmar</t>
    </r>
  </si>
  <si>
    <t>ADZKJOI014小挂牌</t>
  </si>
  <si>
    <r>
      <rPr>
        <sz val="9"/>
        <color theme="1"/>
        <rFont val="宋体"/>
        <charset val="134"/>
        <scheme val="minor"/>
      </rPr>
      <t>RJSZARAKID0</t>
    </r>
    <r>
      <rPr>
        <sz val="9"/>
        <rFont val="宋体"/>
        <charset val="134"/>
      </rPr>
      <t>23</t>
    </r>
  </si>
  <si>
    <r>
      <rPr>
        <sz val="9"/>
        <color theme="1"/>
        <rFont val="宋体"/>
        <charset val="134"/>
        <scheme val="minor"/>
      </rPr>
      <t>1006/602 女童马夹</t>
    </r>
    <r>
      <rPr>
        <sz val="9"/>
        <rFont val="宋体"/>
        <charset val="134"/>
      </rPr>
      <t xml:space="preserve"> </t>
    </r>
    <r>
      <rPr>
        <sz val="9"/>
        <color theme="1"/>
        <rFont val="宋体"/>
        <charset val="134"/>
        <scheme val="minor"/>
      </rPr>
      <t xml:space="preserve"> made in  </t>
    </r>
    <r>
      <rPr>
        <sz val="9"/>
        <rFont val="宋体"/>
        <charset val="134"/>
      </rPr>
      <t>CHINA</t>
    </r>
  </si>
  <si>
    <t xml:space="preserve"> WLZKBNG012 (BZCN006)</t>
  </si>
  <si>
    <t>RJSZARAKID023</t>
  </si>
  <si>
    <r>
      <rPr>
        <sz val="9"/>
        <color theme="1"/>
        <rFont val="宋体"/>
        <charset val="134"/>
        <scheme val="minor"/>
      </rPr>
      <t>1006/603 女童马夹</t>
    </r>
    <r>
      <rPr>
        <sz val="9"/>
        <rFont val="宋体"/>
        <charset val="134"/>
      </rPr>
      <t xml:space="preserve"> </t>
    </r>
    <r>
      <rPr>
        <sz val="9"/>
        <color theme="1"/>
        <rFont val="宋体"/>
        <charset val="134"/>
        <scheme val="minor"/>
      </rPr>
      <t xml:space="preserve"> made in  </t>
    </r>
    <r>
      <rPr>
        <sz val="9"/>
        <rFont val="宋体"/>
        <charset val="134"/>
      </rPr>
      <t>CHINA</t>
    </r>
  </si>
  <si>
    <t xml:space="preserve"> WLZKBNG012 (BZCN006)补单</t>
  </si>
  <si>
    <t>RJSZARAKID024</t>
  </si>
  <si>
    <r>
      <rPr>
        <sz val="9"/>
        <color theme="1"/>
        <rFont val="宋体"/>
        <charset val="134"/>
        <scheme val="minor"/>
      </rPr>
      <t>1608/703男童雨衣</t>
    </r>
    <r>
      <rPr>
        <sz val="9"/>
        <rFont val="宋体"/>
        <charset val="134"/>
      </rPr>
      <t xml:space="preserve"> </t>
    </r>
    <r>
      <rPr>
        <sz val="9"/>
        <color theme="1"/>
        <rFont val="宋体"/>
        <charset val="134"/>
        <scheme val="minor"/>
      </rPr>
      <t xml:space="preserve"> made in  </t>
    </r>
    <r>
      <rPr>
        <sz val="9"/>
        <rFont val="宋体"/>
        <charset val="134"/>
      </rPr>
      <t>MYANMAR</t>
    </r>
  </si>
  <si>
    <t>合计</t>
  </si>
  <si>
    <r>
      <rPr>
        <b/>
        <sz val="26"/>
        <color theme="1"/>
        <rFont val="宋体"/>
        <charset val="134"/>
      </rPr>
      <t>对账单</t>
    </r>
    <r>
      <rPr>
        <b/>
        <sz val="26"/>
        <color theme="1"/>
        <rFont val="Arial"/>
        <charset val="134"/>
      </rPr>
      <t>-Recall</t>
    </r>
  </si>
  <si>
    <r>
      <rPr>
        <b/>
        <sz val="11"/>
        <rFont val="宋体"/>
        <charset val="134"/>
      </rPr>
      <t>下单时间</t>
    </r>
  </si>
  <si>
    <r>
      <rPr>
        <b/>
        <sz val="11"/>
        <rFont val="宋体"/>
        <charset val="134"/>
      </rPr>
      <t>客户联系人</t>
    </r>
  </si>
  <si>
    <r>
      <rPr>
        <b/>
        <sz val="11"/>
        <rFont val="宋体"/>
        <charset val="134"/>
      </rPr>
      <t>款号</t>
    </r>
  </si>
  <si>
    <r>
      <rPr>
        <b/>
        <sz val="11"/>
        <rFont val="宋体"/>
        <charset val="134"/>
      </rPr>
      <t>品名</t>
    </r>
  </si>
  <si>
    <r>
      <rPr>
        <b/>
        <sz val="11"/>
        <rFont val="宋体"/>
        <charset val="134"/>
      </rPr>
      <t>数量</t>
    </r>
    <r>
      <rPr>
        <b/>
        <sz val="11"/>
        <rFont val="Arial"/>
        <charset val="134"/>
      </rPr>
      <t>(</t>
    </r>
    <r>
      <rPr>
        <b/>
        <sz val="11"/>
        <rFont val="宋体"/>
        <charset val="134"/>
      </rPr>
      <t>片）</t>
    </r>
  </si>
  <si>
    <r>
      <rPr>
        <b/>
        <sz val="11"/>
        <rFont val="宋体"/>
        <charset val="134"/>
      </rPr>
      <t>单价</t>
    </r>
  </si>
  <si>
    <r>
      <rPr>
        <b/>
        <sz val="11"/>
        <rFont val="宋体"/>
        <charset val="134"/>
      </rPr>
      <t>金额</t>
    </r>
    <r>
      <rPr>
        <b/>
        <sz val="11"/>
        <rFont val="Arial"/>
        <charset val="134"/>
      </rPr>
      <t>(RMB)</t>
    </r>
  </si>
  <si>
    <t>陈萍</t>
  </si>
  <si>
    <t>HHS26KIDS008</t>
  </si>
  <si>
    <r>
      <rPr>
        <sz val="10"/>
        <color theme="1"/>
        <rFont val="微软雅黑"/>
        <charset val="134"/>
      </rPr>
      <t xml:space="preserve">3153-612 箱贴  </t>
    </r>
    <r>
      <rPr>
        <sz val="10"/>
        <color rgb="FFFF0000"/>
        <rFont val="微软雅黑"/>
        <charset val="134"/>
      </rPr>
      <t>南京梦丽偲</t>
    </r>
  </si>
  <si>
    <t>箱贴 ZRSKR24008 -一式两份，覆亚膜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</si>
</sst>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0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6"/>
      <color theme="1"/>
      <name val="宋体"/>
      <charset val="134"/>
    </font>
    <font>
      <b/>
      <sz val="26"/>
      <color theme="1"/>
      <name val="Arial"/>
      <charset val="134"/>
    </font>
    <font>
      <b/>
      <sz val="11"/>
      <name val="Arial"/>
      <charset val="134"/>
    </font>
    <font>
      <b/>
      <sz val="11"/>
      <name val="宋体"/>
      <charset val="134"/>
    </font>
    <font>
      <sz val="10"/>
      <color theme="1"/>
      <name val="微软雅黑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theme="1"/>
      <name val="Arial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Arial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FF0000"/>
      <name val="微软雅黑"/>
      <charset val="134"/>
    </font>
    <font>
      <sz val="10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8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 wrapText="1"/>
    </xf>
    <xf numFmtId="176" fontId="7" fillId="4" borderId="4" xfId="0" applyNumberFormat="1" applyFont="1" applyFill="1" applyBorder="1" applyAlignment="1">
      <alignment horizontal="left" vertical="center"/>
    </xf>
    <xf numFmtId="177" fontId="7" fillId="4" borderId="4" xfId="0" applyNumberFormat="1" applyFont="1" applyFill="1" applyBorder="1" applyAlignment="1">
      <alignment horizontal="left" vertical="center"/>
    </xf>
    <xf numFmtId="178" fontId="7" fillId="4" borderId="4" xfId="0" applyNumberFormat="1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58" fontId="10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79" fontId="10" fillId="4" borderId="1" xfId="0" applyNumberFormat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177" fontId="10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58" fontId="10" fillId="4" borderId="5" xfId="0" applyNumberFormat="1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/>
    </xf>
    <xf numFmtId="0" fontId="10" fillId="4" borderId="1" xfId="0" applyFont="1" applyFill="1" applyBorder="1">
      <alignment vertical="center"/>
    </xf>
    <xf numFmtId="0" fontId="13" fillId="3" borderId="1" xfId="0" applyFont="1" applyFill="1" applyBorder="1" applyAlignment="1">
      <alignment horizontal="left" vertical="center"/>
    </xf>
    <xf numFmtId="179" fontId="13" fillId="3" borderId="1" xfId="0" applyNumberFormat="1" applyFont="1" applyFill="1" applyBorder="1">
      <alignment vertical="center"/>
    </xf>
    <xf numFmtId="177" fontId="13" fillId="3" borderId="6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000000"/>
      <color rgb="00BFBFBF"/>
      <color rgb="00FFFF00"/>
      <color rgb="00FF0000"/>
      <color rgb="00D9D9D9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workbookViewId="0">
      <selection activeCell="A1" sqref="A1:I2"/>
    </sheetView>
  </sheetViews>
  <sheetFormatPr defaultColWidth="9" defaultRowHeight="14"/>
  <cols>
    <col min="1" max="2" width="10.8181818181818" customWidth="1"/>
    <col min="3" max="3" width="14.8181818181818" customWidth="1"/>
    <col min="4" max="4" width="32.7272727272727" style="19" customWidth="1"/>
    <col min="5" max="5" width="32.5454545454545" style="19" customWidth="1"/>
    <col min="6" max="6" width="9.09090909090909" customWidth="1"/>
    <col min="7" max="7" width="8.81818181818182" customWidth="1"/>
    <col min="8" max="8" width="12.4545454545455" customWidth="1"/>
  </cols>
  <sheetData>
    <row r="1" ht="33" spans="1:9">
      <c r="A1" s="20" t="s">
        <v>0</v>
      </c>
      <c r="B1" s="20"/>
      <c r="C1" s="20"/>
      <c r="D1" s="20"/>
      <c r="E1" s="20"/>
      <c r="F1" s="20"/>
      <c r="G1" s="20"/>
      <c r="H1" s="20"/>
      <c r="I1" s="21"/>
    </row>
    <row r="2" spans="1:9">
      <c r="A2" s="22" t="s">
        <v>1</v>
      </c>
      <c r="B2" s="22" t="s">
        <v>2</v>
      </c>
      <c r="C2" s="23" t="s">
        <v>3</v>
      </c>
      <c r="D2" s="22" t="s">
        <v>4</v>
      </c>
      <c r="E2" s="24" t="s">
        <v>5</v>
      </c>
      <c r="F2" s="25" t="s">
        <v>6</v>
      </c>
      <c r="G2" s="26" t="s">
        <v>7</v>
      </c>
      <c r="H2" s="27" t="s">
        <v>8</v>
      </c>
      <c r="I2" s="28" t="s">
        <v>9</v>
      </c>
    </row>
    <row r="3" customHeight="1" spans="1:9">
      <c r="A3" s="29">
        <v>44126</v>
      </c>
      <c r="B3" s="30" t="s">
        <v>10</v>
      </c>
      <c r="C3" s="31" t="s">
        <v>11</v>
      </c>
      <c r="D3" s="30" t="s">
        <v>12</v>
      </c>
      <c r="E3" s="32" t="s">
        <v>13</v>
      </c>
      <c r="F3" s="33">
        <f>30403*1.02</f>
        <v>31011.06</v>
      </c>
      <c r="G3" s="34">
        <v>0.25</v>
      </c>
      <c r="H3" s="35">
        <f t="shared" ref="H3:H15" si="0">F3*G3</f>
        <v>7752.765</v>
      </c>
      <c r="I3" s="36"/>
    </row>
    <row r="4" spans="1:9">
      <c r="A4" s="31"/>
      <c r="B4" s="31"/>
      <c r="C4" s="31"/>
      <c r="D4" s="31"/>
      <c r="E4" s="37" t="s">
        <v>14</v>
      </c>
      <c r="F4" s="33">
        <f>30403*1.02</f>
        <v>31011.06</v>
      </c>
      <c r="G4" s="30">
        <v>0.12</v>
      </c>
      <c r="H4" s="35">
        <f t="shared" si="0"/>
        <v>3721.3272</v>
      </c>
      <c r="I4" s="36"/>
    </row>
    <row r="5" spans="1:9">
      <c r="A5" s="31"/>
      <c r="B5" s="31"/>
      <c r="C5" s="31"/>
      <c r="D5" s="31"/>
      <c r="E5" s="30" t="s">
        <v>15</v>
      </c>
      <c r="F5" s="33">
        <f>30403*2*1.02</f>
        <v>62022.12</v>
      </c>
      <c r="G5" s="30">
        <v>0.045</v>
      </c>
      <c r="H5" s="35">
        <f t="shared" si="0"/>
        <v>2790.9954</v>
      </c>
      <c r="I5" s="36"/>
    </row>
    <row r="6" spans="1:9">
      <c r="A6" s="31"/>
      <c r="B6" s="31"/>
      <c r="C6" s="31"/>
      <c r="D6" s="31"/>
      <c r="E6" s="30" t="s">
        <v>15</v>
      </c>
      <c r="F6" s="33">
        <f>4055*2</f>
        <v>8110</v>
      </c>
      <c r="G6" s="30">
        <v>0.045</v>
      </c>
      <c r="H6" s="35">
        <f t="shared" si="0"/>
        <v>364.95</v>
      </c>
      <c r="I6" s="36"/>
    </row>
    <row r="7" spans="1:9">
      <c r="A7" s="31"/>
      <c r="B7" s="31"/>
      <c r="C7" s="31"/>
      <c r="D7" s="31"/>
      <c r="E7" s="31" t="s">
        <v>16</v>
      </c>
      <c r="F7" s="33">
        <v>4055</v>
      </c>
      <c r="G7" s="30">
        <v>0.15</v>
      </c>
      <c r="H7" s="35">
        <f t="shared" si="0"/>
        <v>608.25</v>
      </c>
      <c r="I7" s="36"/>
    </row>
    <row r="8" spans="1:9">
      <c r="A8" s="31"/>
      <c r="B8" s="31"/>
      <c r="C8" s="31"/>
      <c r="D8" s="31"/>
      <c r="E8" s="30" t="s">
        <v>17</v>
      </c>
      <c r="F8" s="33">
        <f>4055*2</f>
        <v>8110</v>
      </c>
      <c r="G8" s="30">
        <v>0.045</v>
      </c>
      <c r="H8" s="35">
        <f t="shared" si="0"/>
        <v>364.95</v>
      </c>
      <c r="I8" s="36"/>
    </row>
    <row r="9" spans="1:9">
      <c r="A9" s="31"/>
      <c r="B9" s="31"/>
      <c r="C9" s="31"/>
      <c r="D9" s="31"/>
      <c r="E9" s="31" t="s">
        <v>16</v>
      </c>
      <c r="F9" s="33">
        <f>30403*1.02</f>
        <v>31011.06</v>
      </c>
      <c r="G9" s="30">
        <v>0.15</v>
      </c>
      <c r="H9" s="35">
        <f t="shared" si="0"/>
        <v>4651.659</v>
      </c>
      <c r="I9" s="36"/>
    </row>
    <row r="10" spans="1:9">
      <c r="A10" s="31"/>
      <c r="B10" s="31"/>
      <c r="C10" s="31"/>
      <c r="D10" s="31"/>
      <c r="E10" s="31" t="s">
        <v>18</v>
      </c>
      <c r="F10" s="33">
        <f>30403*2*1.02</f>
        <v>62022.12</v>
      </c>
      <c r="G10" s="30">
        <v>0.045</v>
      </c>
      <c r="H10" s="35">
        <f t="shared" si="0"/>
        <v>2790.9954</v>
      </c>
      <c r="I10" s="36"/>
    </row>
    <row r="11" customHeight="1" spans="1:9">
      <c r="A11" s="29">
        <v>44126</v>
      </c>
      <c r="B11" s="30" t="s">
        <v>10</v>
      </c>
      <c r="C11" s="31" t="s">
        <v>11</v>
      </c>
      <c r="D11" s="30" t="s">
        <v>12</v>
      </c>
      <c r="E11" s="32" t="s">
        <v>13</v>
      </c>
      <c r="F11" s="33">
        <f>32597*1.02</f>
        <v>33248.94</v>
      </c>
      <c r="G11" s="34">
        <v>0.25</v>
      </c>
      <c r="H11" s="35">
        <f t="shared" si="0"/>
        <v>8312.235</v>
      </c>
      <c r="I11" s="36"/>
    </row>
    <row r="12" spans="1:9">
      <c r="A12" s="31"/>
      <c r="B12" s="31"/>
      <c r="C12" s="31"/>
      <c r="D12" s="31"/>
      <c r="E12" s="37" t="s">
        <v>14</v>
      </c>
      <c r="F12" s="33">
        <f>32597*1.02</f>
        <v>33248.94</v>
      </c>
      <c r="G12" s="30">
        <v>0.12</v>
      </c>
      <c r="H12" s="35">
        <f t="shared" si="0"/>
        <v>3989.8728</v>
      </c>
      <c r="I12" s="36"/>
    </row>
    <row r="13" spans="1:9">
      <c r="A13" s="31"/>
      <c r="B13" s="31"/>
      <c r="C13" s="31"/>
      <c r="D13" s="31"/>
      <c r="E13" s="30" t="s">
        <v>15</v>
      </c>
      <c r="F13" s="33">
        <f>29994*1.02*2</f>
        <v>61187.76</v>
      </c>
      <c r="G13" s="30">
        <v>0.045</v>
      </c>
      <c r="H13" s="35">
        <f t="shared" si="0"/>
        <v>2753.4492</v>
      </c>
      <c r="I13" s="36"/>
    </row>
    <row r="14" spans="1:9">
      <c r="A14" s="31"/>
      <c r="B14" s="31"/>
      <c r="C14" s="31"/>
      <c r="D14" s="31"/>
      <c r="E14" s="31" t="s">
        <v>16</v>
      </c>
      <c r="F14" s="33">
        <v>29994</v>
      </c>
      <c r="G14" s="30">
        <v>0.15</v>
      </c>
      <c r="H14" s="35">
        <f t="shared" si="0"/>
        <v>4499.1</v>
      </c>
      <c r="I14" s="36"/>
    </row>
    <row r="15" spans="1:9">
      <c r="A15" s="31"/>
      <c r="B15" s="31"/>
      <c r="C15" s="31"/>
      <c r="D15" s="31"/>
      <c r="E15" s="30" t="s">
        <v>17</v>
      </c>
      <c r="F15" s="33">
        <f>29994*1.02*2</f>
        <v>61187.76</v>
      </c>
      <c r="G15" s="30">
        <v>0.045</v>
      </c>
      <c r="H15" s="35">
        <f t="shared" si="0"/>
        <v>2753.4492</v>
      </c>
      <c r="I15" s="36"/>
    </row>
    <row r="16" spans="1:9">
      <c r="A16" s="29">
        <v>44137</v>
      </c>
      <c r="B16" s="30" t="s">
        <v>10</v>
      </c>
      <c r="C16" s="30" t="s">
        <v>19</v>
      </c>
      <c r="D16" s="30" t="s">
        <v>20</v>
      </c>
      <c r="E16" s="32" t="s">
        <v>13</v>
      </c>
      <c r="F16" s="31">
        <v>5100</v>
      </c>
      <c r="G16" s="34">
        <v>0.25</v>
      </c>
      <c r="H16" s="35">
        <f t="shared" ref="H16:H42" si="1">F16*G16</f>
        <v>1275</v>
      </c>
      <c r="I16" s="36"/>
    </row>
    <row r="17" spans="1:9">
      <c r="A17" s="31"/>
      <c r="B17" s="31"/>
      <c r="C17" s="31"/>
      <c r="D17" s="31"/>
      <c r="E17" s="32" t="s">
        <v>14</v>
      </c>
      <c r="F17" s="31">
        <v>5100</v>
      </c>
      <c r="G17" s="30">
        <v>0.12</v>
      </c>
      <c r="H17" s="35">
        <f t="shared" si="1"/>
        <v>612</v>
      </c>
      <c r="I17" s="36"/>
    </row>
    <row r="18" spans="1:9">
      <c r="A18" s="31"/>
      <c r="B18" s="31"/>
      <c r="C18" s="31"/>
      <c r="D18" s="31"/>
      <c r="E18" s="30" t="s">
        <v>21</v>
      </c>
      <c r="F18" s="31">
        <v>5100</v>
      </c>
      <c r="G18" s="30">
        <v>0.055</v>
      </c>
      <c r="H18" s="35">
        <f t="shared" si="1"/>
        <v>280.5</v>
      </c>
      <c r="I18" s="36"/>
    </row>
    <row r="19" spans="1:9">
      <c r="A19" s="31"/>
      <c r="B19" s="31"/>
      <c r="C19" s="31"/>
      <c r="D19" s="31"/>
      <c r="E19" s="30" t="s">
        <v>22</v>
      </c>
      <c r="F19" s="31">
        <v>5100</v>
      </c>
      <c r="G19" s="30">
        <v>0.1</v>
      </c>
      <c r="H19" s="35">
        <f t="shared" si="1"/>
        <v>510</v>
      </c>
      <c r="I19" s="36"/>
    </row>
    <row r="20" spans="1:9">
      <c r="A20" s="31"/>
      <c r="B20" s="31"/>
      <c r="C20" s="31"/>
      <c r="D20" s="31"/>
      <c r="E20" s="30" t="s">
        <v>15</v>
      </c>
      <c r="F20" s="31">
        <f>5100*2</f>
        <v>10200</v>
      </c>
      <c r="G20" s="30">
        <v>0.045</v>
      </c>
      <c r="H20" s="35">
        <f t="shared" si="1"/>
        <v>459</v>
      </c>
      <c r="I20" s="36"/>
    </row>
    <row r="21" spans="1:9">
      <c r="A21" s="38">
        <v>44171</v>
      </c>
      <c r="B21" s="39" t="s">
        <v>10</v>
      </c>
      <c r="C21" s="39" t="s">
        <v>23</v>
      </c>
      <c r="D21" s="39" t="s">
        <v>24</v>
      </c>
      <c r="E21" s="40" t="s">
        <v>24</v>
      </c>
      <c r="F21" s="31">
        <v>395</v>
      </c>
      <c r="G21" s="30">
        <v>0.5</v>
      </c>
      <c r="H21" s="35">
        <f t="shared" si="1"/>
        <v>197.5</v>
      </c>
      <c r="I21" s="36"/>
    </row>
    <row r="22" spans="1:9">
      <c r="A22" s="29">
        <v>44171</v>
      </c>
      <c r="B22" s="30" t="s">
        <v>25</v>
      </c>
      <c r="C22" s="31" t="s">
        <v>26</v>
      </c>
      <c r="D22" s="41" t="s">
        <v>27</v>
      </c>
      <c r="E22" s="37" t="s">
        <v>28</v>
      </c>
      <c r="F22" s="31">
        <f>32000*1.015</f>
        <v>32480</v>
      </c>
      <c r="G22" s="34">
        <v>0.25</v>
      </c>
      <c r="H22" s="35">
        <f t="shared" si="1"/>
        <v>8120</v>
      </c>
      <c r="I22" s="36"/>
    </row>
    <row r="23" spans="1:9">
      <c r="A23" s="31"/>
      <c r="B23" s="31"/>
      <c r="C23" s="31"/>
      <c r="D23" s="42"/>
      <c r="E23" s="32" t="s">
        <v>14</v>
      </c>
      <c r="F23" s="31">
        <f>32000*1.015</f>
        <v>32480</v>
      </c>
      <c r="G23" s="30">
        <v>0.12</v>
      </c>
      <c r="H23" s="35">
        <f t="shared" si="1"/>
        <v>3897.6</v>
      </c>
      <c r="I23" s="36"/>
    </row>
    <row r="24" spans="1:9">
      <c r="A24" s="31"/>
      <c r="B24" s="31"/>
      <c r="C24" s="31"/>
      <c r="D24" s="42"/>
      <c r="E24" s="30" t="s">
        <v>15</v>
      </c>
      <c r="F24" s="31">
        <f>32000*1.015*2</f>
        <v>64960</v>
      </c>
      <c r="G24" s="30">
        <v>0.045</v>
      </c>
      <c r="H24" s="35">
        <f t="shared" si="1"/>
        <v>2923.2</v>
      </c>
      <c r="I24" s="36"/>
    </row>
    <row r="25" spans="1:9">
      <c r="A25" s="29">
        <v>44177</v>
      </c>
      <c r="B25" s="30" t="s">
        <v>25</v>
      </c>
      <c r="C25" s="31" t="s">
        <v>29</v>
      </c>
      <c r="D25" s="41" t="s">
        <v>30</v>
      </c>
      <c r="E25" s="37" t="s">
        <v>28</v>
      </c>
      <c r="F25" s="31">
        <f>15000*1.02</f>
        <v>15300</v>
      </c>
      <c r="G25" s="34">
        <v>0.25</v>
      </c>
      <c r="H25" s="35">
        <f t="shared" si="1"/>
        <v>3825</v>
      </c>
      <c r="I25" s="36"/>
    </row>
    <row r="26" spans="1:9">
      <c r="A26" s="31"/>
      <c r="B26" s="31"/>
      <c r="C26" s="31"/>
      <c r="D26" s="42"/>
      <c r="E26" s="32" t="s">
        <v>14</v>
      </c>
      <c r="F26" s="31">
        <f>15000*1.02</f>
        <v>15300</v>
      </c>
      <c r="G26" s="30">
        <v>0.12</v>
      </c>
      <c r="H26" s="35">
        <f t="shared" si="1"/>
        <v>1836</v>
      </c>
      <c r="I26" s="36"/>
    </row>
    <row r="27" spans="1:9">
      <c r="A27" s="31"/>
      <c r="B27" s="31"/>
      <c r="C27" s="31"/>
      <c r="D27" s="42"/>
      <c r="E27" s="31" t="s">
        <v>31</v>
      </c>
      <c r="F27" s="31">
        <f>15000*1.02</f>
        <v>15300</v>
      </c>
      <c r="G27" s="30">
        <v>0.055</v>
      </c>
      <c r="H27" s="35">
        <f t="shared" si="1"/>
        <v>841.5</v>
      </c>
      <c r="I27" s="36"/>
    </row>
    <row r="28" spans="1:9">
      <c r="A28" s="31"/>
      <c r="B28" s="31"/>
      <c r="C28" s="31"/>
      <c r="D28" s="42"/>
      <c r="E28" s="30" t="s">
        <v>15</v>
      </c>
      <c r="F28" s="31">
        <f>15000*1.02*2</f>
        <v>30600</v>
      </c>
      <c r="G28" s="30">
        <v>0.045</v>
      </c>
      <c r="H28" s="35">
        <f t="shared" si="1"/>
        <v>1377</v>
      </c>
      <c r="I28" s="36"/>
    </row>
    <row r="29" spans="1:9">
      <c r="A29" s="29">
        <v>44187</v>
      </c>
      <c r="B29" s="30" t="s">
        <v>25</v>
      </c>
      <c r="C29" s="31" t="s">
        <v>32</v>
      </c>
      <c r="D29" s="43" t="s">
        <v>33</v>
      </c>
      <c r="E29" s="37" t="s">
        <v>28</v>
      </c>
      <c r="F29" s="31">
        <f>10000*1.015</f>
        <v>10150</v>
      </c>
      <c r="G29" s="34">
        <v>0.25</v>
      </c>
      <c r="H29" s="35">
        <f t="shared" si="1"/>
        <v>2537.5</v>
      </c>
      <c r="I29" s="36"/>
    </row>
    <row r="30" spans="1:9">
      <c r="A30" s="31"/>
      <c r="B30" s="31"/>
      <c r="C30" s="31"/>
      <c r="D30" s="43"/>
      <c r="E30" s="32" t="s">
        <v>14</v>
      </c>
      <c r="F30" s="31">
        <f>10000*1.015</f>
        <v>10150</v>
      </c>
      <c r="G30" s="30">
        <v>0.12</v>
      </c>
      <c r="H30" s="35">
        <f t="shared" si="1"/>
        <v>1218</v>
      </c>
      <c r="I30" s="43"/>
    </row>
    <row r="31" spans="1:9">
      <c r="A31" s="31"/>
      <c r="B31" s="31"/>
      <c r="C31" s="31"/>
      <c r="D31" s="43"/>
      <c r="E31" s="30" t="s">
        <v>15</v>
      </c>
      <c r="F31" s="31">
        <f>10000*1.015*2</f>
        <v>20300</v>
      </c>
      <c r="G31" s="30">
        <v>0.045</v>
      </c>
      <c r="H31" s="35">
        <f t="shared" si="1"/>
        <v>913.5</v>
      </c>
      <c r="I31" s="44"/>
    </row>
    <row r="32" spans="1:9">
      <c r="A32" s="31"/>
      <c r="B32" s="31"/>
      <c r="C32" s="31"/>
      <c r="D32" s="43"/>
      <c r="E32" s="30" t="s">
        <v>34</v>
      </c>
      <c r="F32" s="31">
        <f>10000*1.015</f>
        <v>10150</v>
      </c>
      <c r="G32" s="30">
        <v>0.15</v>
      </c>
      <c r="H32" s="35">
        <f t="shared" si="1"/>
        <v>1522.5</v>
      </c>
      <c r="I32" s="44"/>
    </row>
    <row r="33" spans="1:9">
      <c r="A33" s="29">
        <v>44187</v>
      </c>
      <c r="B33" s="30" t="s">
        <v>25</v>
      </c>
      <c r="C33" s="30" t="s">
        <v>35</v>
      </c>
      <c r="D33" s="43" t="s">
        <v>36</v>
      </c>
      <c r="E33" s="37" t="s">
        <v>28</v>
      </c>
      <c r="F33" s="31">
        <f>6000*1.02</f>
        <v>6120</v>
      </c>
      <c r="G33" s="34">
        <v>0.25</v>
      </c>
      <c r="H33" s="35">
        <f t="shared" si="1"/>
        <v>1530</v>
      </c>
      <c r="I33" s="44"/>
    </row>
    <row r="34" spans="1:9">
      <c r="A34" s="31"/>
      <c r="B34" s="31"/>
      <c r="C34" s="31"/>
      <c r="D34" s="43"/>
      <c r="E34" s="32" t="s">
        <v>14</v>
      </c>
      <c r="F34" s="31">
        <f>6000*1.02</f>
        <v>6120</v>
      </c>
      <c r="G34" s="30">
        <v>0.12</v>
      </c>
      <c r="H34" s="35">
        <f t="shared" si="1"/>
        <v>734.4</v>
      </c>
      <c r="I34" s="44"/>
    </row>
    <row r="35" spans="1:9">
      <c r="A35" s="31"/>
      <c r="B35" s="31"/>
      <c r="C35" s="31"/>
      <c r="D35" s="43"/>
      <c r="E35" s="30" t="s">
        <v>15</v>
      </c>
      <c r="F35" s="31">
        <f>6000*1.02*2</f>
        <v>12240</v>
      </c>
      <c r="G35" s="30">
        <v>0.045</v>
      </c>
      <c r="H35" s="35">
        <f t="shared" si="1"/>
        <v>550.8</v>
      </c>
      <c r="I35" s="44"/>
    </row>
    <row r="36" spans="1:9">
      <c r="A36" s="31"/>
      <c r="B36" s="31"/>
      <c r="C36" s="31"/>
      <c r="D36" s="43"/>
      <c r="E36" s="30" t="s">
        <v>37</v>
      </c>
      <c r="F36" s="31">
        <v>110</v>
      </c>
      <c r="G36" s="30">
        <v>0.15</v>
      </c>
      <c r="H36" s="35">
        <f t="shared" si="1"/>
        <v>16.5</v>
      </c>
      <c r="I36" s="44"/>
    </row>
    <row r="37" spans="1:9">
      <c r="A37" s="31"/>
      <c r="B37" s="31"/>
      <c r="C37" s="31"/>
      <c r="D37" s="43"/>
      <c r="E37" s="30" t="s">
        <v>34</v>
      </c>
      <c r="F37" s="31">
        <f>6000*1.02</f>
        <v>6120</v>
      </c>
      <c r="G37" s="30">
        <v>0.15</v>
      </c>
      <c r="H37" s="35">
        <f t="shared" si="1"/>
        <v>918</v>
      </c>
      <c r="I37" s="44"/>
    </row>
    <row r="38" spans="1:9">
      <c r="A38" s="29">
        <v>44188</v>
      </c>
      <c r="B38" s="30" t="s">
        <v>10</v>
      </c>
      <c r="C38" s="31" t="s">
        <v>38</v>
      </c>
      <c r="D38" s="43" t="s">
        <v>39</v>
      </c>
      <c r="E38" s="32" t="s">
        <v>13</v>
      </c>
      <c r="F38" s="33">
        <v>9008</v>
      </c>
      <c r="G38" s="34">
        <v>0.25</v>
      </c>
      <c r="H38" s="35">
        <f t="shared" si="1"/>
        <v>2252</v>
      </c>
      <c r="I38" s="44"/>
    </row>
    <row r="39" spans="1:9">
      <c r="A39" s="31"/>
      <c r="B39" s="31"/>
      <c r="C39" s="31"/>
      <c r="D39" s="43"/>
      <c r="E39" s="37" t="s">
        <v>14</v>
      </c>
      <c r="F39" s="33">
        <v>9008</v>
      </c>
      <c r="G39" s="30">
        <v>0.12</v>
      </c>
      <c r="H39" s="35">
        <f t="shared" si="1"/>
        <v>1080.96</v>
      </c>
      <c r="I39" s="44"/>
    </row>
    <row r="40" spans="1:9">
      <c r="A40" s="31"/>
      <c r="B40" s="31"/>
      <c r="C40" s="31"/>
      <c r="D40" s="43"/>
      <c r="E40" s="30" t="s">
        <v>15</v>
      </c>
      <c r="F40" s="33">
        <f>9008*2</f>
        <v>18016</v>
      </c>
      <c r="G40" s="30">
        <v>0.045</v>
      </c>
      <c r="H40" s="35">
        <f t="shared" si="1"/>
        <v>810.72</v>
      </c>
      <c r="I40" s="44"/>
    </row>
    <row r="41" spans="1:9">
      <c r="A41" s="31"/>
      <c r="B41" s="31"/>
      <c r="C41" s="31"/>
      <c r="D41" s="43"/>
      <c r="E41" s="31" t="s">
        <v>16</v>
      </c>
      <c r="F41" s="33">
        <v>9008</v>
      </c>
      <c r="G41" s="30">
        <v>0.15</v>
      </c>
      <c r="H41" s="35">
        <f t="shared" si="1"/>
        <v>1351.2</v>
      </c>
      <c r="I41" s="44"/>
    </row>
    <row r="42" spans="1:9">
      <c r="A42" s="31"/>
      <c r="B42" s="31"/>
      <c r="C42" s="31"/>
      <c r="D42" s="43"/>
      <c r="E42" s="30" t="s">
        <v>17</v>
      </c>
      <c r="F42" s="33">
        <f>9008*2</f>
        <v>18016</v>
      </c>
      <c r="G42" s="30">
        <v>0.045</v>
      </c>
      <c r="H42" s="35">
        <f t="shared" si="1"/>
        <v>810.72</v>
      </c>
      <c r="I42" s="44"/>
    </row>
    <row r="43" spans="1:9">
      <c r="E43" s="45" t="s">
        <v>40</v>
      </c>
      <c r="F43" s="46">
        <f>SUM(F3:F42)</f>
        <v>838150.82</v>
      </c>
      <c r="G43" s="46"/>
      <c r="H43" s="47">
        <f t="shared" ref="H43" si="2">SUM(H3:H42)</f>
        <v>87755.0982</v>
      </c>
    </row>
  </sheetData>
  <autoFilter xmlns:etc="http://www.wps.cn/officeDocument/2017/etCustomData" ref="A2:I43" etc:filterBottomFollowUsedRange="0">
    <extLst/>
  </autoFilter>
  <mergeCells count="33">
    <mergeCell ref="A1:I1"/>
    <mergeCell ref="A3:A10"/>
    <mergeCell ref="A11:A15"/>
    <mergeCell ref="A16:A20"/>
    <mergeCell ref="A22:A24"/>
    <mergeCell ref="A25:A28"/>
    <mergeCell ref="A29:A32"/>
    <mergeCell ref="A33:A37"/>
    <mergeCell ref="A38:A42"/>
    <mergeCell ref="B3:B10"/>
    <mergeCell ref="B11:B15"/>
    <mergeCell ref="B16:B20"/>
    <mergeCell ref="B22:B24"/>
    <mergeCell ref="B25:B28"/>
    <mergeCell ref="B29:B32"/>
    <mergeCell ref="B33:B37"/>
    <mergeCell ref="B38:B42"/>
    <mergeCell ref="C3:C10"/>
    <mergeCell ref="C11:C15"/>
    <mergeCell ref="C16:C20"/>
    <mergeCell ref="C22:C24"/>
    <mergeCell ref="C25:C28"/>
    <mergeCell ref="C29:C32"/>
    <mergeCell ref="C33:C37"/>
    <mergeCell ref="C38:C42"/>
    <mergeCell ref="D3:D10"/>
    <mergeCell ref="D11:D15"/>
    <mergeCell ref="D16:D20"/>
    <mergeCell ref="D22:D24"/>
    <mergeCell ref="D25:D28"/>
    <mergeCell ref="D29:D32"/>
    <mergeCell ref="D33:D37"/>
    <mergeCell ref="D38:D4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zoomScale="70" zoomScaleNormal="70" workbookViewId="0">
      <selection activeCell="F13" sqref="F13"/>
    </sheetView>
  </sheetViews>
  <sheetFormatPr defaultColWidth="8.72727272727273" defaultRowHeight="14" outlineLevelRow="4"/>
  <cols>
    <col min="1" max="1" width="12.7181818181818" customWidth="1"/>
    <col min="2" max="2" width="11.4454545454545" customWidth="1"/>
    <col min="3" max="3" width="20.6090909090909" customWidth="1"/>
    <col min="4" max="4" width="47.5818181818182" customWidth="1"/>
    <col min="5" max="5" width="47.2636363636364" customWidth="1"/>
    <col min="6" max="6" width="16.3545454545455" customWidth="1"/>
    <col min="7" max="7" width="16.0363636363636" customWidth="1"/>
    <col min="8" max="8" width="16.8909090909091" customWidth="1"/>
  </cols>
  <sheetData>
    <row r="1" ht="33" spans="1:9">
      <c r="A1" s="4" t="s">
        <v>41</v>
      </c>
      <c r="B1" s="5"/>
      <c r="C1" s="5"/>
      <c r="D1" s="5"/>
      <c r="E1" s="6"/>
      <c r="F1" s="5"/>
      <c r="G1" s="5"/>
      <c r="H1" s="5"/>
    </row>
    <row r="2" s="1" customFormat="1" ht="23.5" customHeight="1" spans="1:9">
      <c r="A2" s="7" t="s">
        <v>42</v>
      </c>
      <c r="B2" s="7" t="s">
        <v>43</v>
      </c>
      <c r="C2" s="8" t="s">
        <v>3</v>
      </c>
      <c r="D2" s="7" t="s">
        <v>44</v>
      </c>
      <c r="E2" s="9" t="s">
        <v>45</v>
      </c>
      <c r="F2" s="10" t="s">
        <v>46</v>
      </c>
      <c r="G2" s="11" t="s">
        <v>47</v>
      </c>
      <c r="H2" s="12" t="s">
        <v>48</v>
      </c>
    </row>
    <row r="3" s="2" customFormat="1" ht="24" customHeight="1" spans="1:9">
      <c r="A3" s="13">
        <v>46051</v>
      </c>
      <c r="B3" s="14" t="s">
        <v>49</v>
      </c>
      <c r="C3" s="14" t="s">
        <v>50</v>
      </c>
      <c r="D3" s="15" t="s">
        <v>51</v>
      </c>
      <c r="E3" s="15" t="s">
        <v>52</v>
      </c>
      <c r="F3" s="14">
        <v>176</v>
      </c>
      <c r="G3" s="14">
        <v>0.5</v>
      </c>
      <c r="H3" s="14">
        <v>88</v>
      </c>
      <c r="I3" s="16"/>
    </row>
    <row r="4" s="3" customFormat="1" ht="24" customHeight="1" spans="1:9">
      <c r="A4" s="17"/>
      <c r="B4" s="17"/>
      <c r="C4" s="17"/>
      <c r="D4" s="17"/>
      <c r="E4" s="17"/>
      <c r="F4" s="18" t="s">
        <v>40</v>
      </c>
      <c r="G4" s="18"/>
      <c r="H4" s="18">
        <f>SUM(H3:H3)</f>
        <v>88</v>
      </c>
    </row>
    <row r="5" s="3" customFormat="1"/>
  </sheetData>
  <autoFilter xmlns:etc="http://www.wps.cn/officeDocument/2017/etCustomData" ref="A2:H4" etc:filterBottomFollowUsedRange="0">
    <extLst/>
  </autoFilter>
  <mergeCells count="3">
    <mergeCell ref="A1:H1"/>
    <mergeCell ref="A4:E4"/>
    <mergeCell ref="F4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maggi</cp:lastModifiedBy>
  <dcterms:created xsi:type="dcterms:W3CDTF">2017-08-21T10:11:00Z</dcterms:created>
  <dcterms:modified xsi:type="dcterms:W3CDTF">2026-02-12T02:17:39Z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22B8FBEDF1CB4EE99823A5340B789157_13</vt:lpwstr>
  </property>
  <property fmtid="{D5CDD505-2E9C-101B-9397-08002B2CF9AE}" pid="4" name="CalculationRule">
    <vt:i4>0</vt:i4>
  </property>
</Properties>
</file>