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tabRatio="740" firstSheet="9" activeTab="17"/>
  </bookViews>
  <sheets>
    <sheet name="亘美Eira（线下）" sheetId="44" r:id="rId1"/>
    <sheet name="亘美Ethan" sheetId="54" r:id="rId2"/>
    <sheet name="亘美-Eva " sheetId="35" r:id="rId3"/>
    <sheet name="亘美-Gloria" sheetId="48" r:id="rId4"/>
    <sheet name="亘美-Gloria (2)" sheetId="58" r:id="rId5"/>
    <sheet name="亘美-Gloria (线下)" sheetId="56" r:id="rId6"/>
    <sheet name="亘美-Gloria (线下) (2)" sheetId="57" r:id="rId7"/>
    <sheet name="广东亘美-Gloria" sheetId="51" r:id="rId8"/>
    <sheet name="亘美-Karp" sheetId="43" r:id="rId9"/>
    <sheet name="亘美-Kate" sheetId="55" r:id="rId10"/>
    <sheet name="亘美Laura" sheetId="50" r:id="rId11"/>
    <sheet name="亘美Mandy" sheetId="47" r:id="rId12"/>
    <sheet name="亘美-May" sheetId="36" state="hidden" r:id="rId13"/>
    <sheet name="亘美-Mike" sheetId="40" r:id="rId14"/>
    <sheet name="亘美-Nancy" sheetId="34" r:id="rId15"/>
    <sheet name="亘美-Nico" sheetId="31" r:id="rId16"/>
    <sheet name="亘美-Penny" sheetId="37" r:id="rId17"/>
    <sheet name="亘美-Peri" sheetId="49" r:id="rId18"/>
  </sheets>
  <definedNames>
    <definedName name="_xlnm._FilterDatabase" localSheetId="0" hidden="1">'亘美Eira（线下）'!$A$2:$K$12</definedName>
    <definedName name="_xlnm._FilterDatabase" localSheetId="1" hidden="1">亘美Ethan!$A$2:$K$35</definedName>
    <definedName name="_xlnm._FilterDatabase" localSheetId="2" hidden="1">'亘美-Eva '!$A$2:$K$41</definedName>
    <definedName name="_xlnm._FilterDatabase" localSheetId="3" hidden="1">'亘美-Gloria'!$A$2:$K$30</definedName>
    <definedName name="_xlnm._FilterDatabase" localSheetId="4" hidden="1">'亘美-Gloria (2)'!$A$2:$K$11</definedName>
    <definedName name="_xlnm._FilterDatabase" localSheetId="5" hidden="1">'亘美-Gloria (线下)'!$A$2:$K$11</definedName>
    <definedName name="_xlnm._FilterDatabase" localSheetId="6" hidden="1">'亘美-Gloria (线下) (2)'!$A$2:$K$11</definedName>
    <definedName name="_xlnm._FilterDatabase" localSheetId="7" hidden="1">'广东亘美-Gloria'!$A$2:$K$10</definedName>
    <definedName name="_xlnm._FilterDatabase" localSheetId="8" hidden="1">'亘美-Karp'!$A$2:$K$34</definedName>
    <definedName name="_xlnm._FilterDatabase" localSheetId="9" hidden="1">'亘美-Kate'!$A$2:$K$5</definedName>
    <definedName name="_xlnm._FilterDatabase" localSheetId="10" hidden="1">亘美Laura!$A$2:$K$14</definedName>
    <definedName name="_xlnm._FilterDatabase" localSheetId="11" hidden="1">亘美Mandy!$A$2:$K$14</definedName>
    <definedName name="_xlnm._FilterDatabase" localSheetId="12" hidden="1">'亘美-May'!$A$2:$K$20</definedName>
    <definedName name="_xlnm._FilterDatabase" localSheetId="13" hidden="1">'亘美-Mike'!$A$2:$K$13</definedName>
    <definedName name="_xlnm._FilterDatabase" localSheetId="14" hidden="1">'亘美-Nancy'!$A$2:$K$53</definedName>
    <definedName name="_xlnm._FilterDatabase" localSheetId="15" hidden="1">'亘美-Nico'!$A$2:$K$43</definedName>
    <definedName name="_xlnm._FilterDatabase" localSheetId="16" hidden="1">'亘美-Penny'!$A$2:$K$25</definedName>
    <definedName name="_xlnm._FilterDatabase" localSheetId="17" hidden="1">'亘美-Peri'!$A$2:$K$34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86186</author>
  </authors>
  <commentList>
    <comment ref="H6" authorId="0">
      <text>
        <r>
          <rPr>
            <sz val="16"/>
            <rFont val="微软雅黑"/>
            <charset val="134"/>
          </rPr>
          <t>缺数200，实送7010，合同数量7210，通知暂停</t>
        </r>
      </text>
    </comment>
  </commentList>
</comments>
</file>

<file path=xl/sharedStrings.xml><?xml version="1.0" encoding="utf-8"?>
<sst xmlns="http://schemas.openxmlformats.org/spreadsheetml/2006/main" count="1055" uniqueCount="335">
  <si>
    <t>对 账 单-Recall</t>
  </si>
  <si>
    <t>下单时间</t>
  </si>
  <si>
    <t>客户联系人</t>
  </si>
  <si>
    <t>抬头</t>
  </si>
  <si>
    <t>恒美合同号</t>
  </si>
  <si>
    <t>恒美内部款号</t>
  </si>
  <si>
    <t>睿颢合同号</t>
  </si>
  <si>
    <t>款号</t>
  </si>
  <si>
    <t>产品编号</t>
  </si>
  <si>
    <t>数量(片）</t>
  </si>
  <si>
    <t>单价</t>
  </si>
  <si>
    <t>金额</t>
  </si>
  <si>
    <t>Eira</t>
  </si>
  <si>
    <t>恒美</t>
  </si>
  <si>
    <t>Eira20251128</t>
  </si>
  <si>
    <t>STRAWBERRYJACKET-ZOM</t>
  </si>
  <si>
    <t>RC25XUHM159</t>
  </si>
  <si>
    <t>6318-057-681
女上夹克外套 BASIC
CHINA</t>
  </si>
  <si>
    <t>HPZCALL004 价格牌 - RFID标识 55*110mm</t>
  </si>
  <si>
    <t>ADZCALL078 小吊牌 44*56mm</t>
  </si>
  <si>
    <t>ADZCALL321 小挂牌 44*56mm</t>
  </si>
  <si>
    <t>MRZCALL067 米色吊绳 1.2×330mm</t>
  </si>
  <si>
    <t>eira20251126-2</t>
  </si>
  <si>
    <t>WPZCALL011 尺码标 20*40mm</t>
  </si>
  <si>
    <t>CLZCALL030 黑底银字缎带洗标（5张）63*25mm</t>
  </si>
  <si>
    <t>ADZCSPC050 黑色缎带警告标 120*55mm</t>
  </si>
  <si>
    <t>WLZCALL027 RFID主标 65X20mm</t>
  </si>
  <si>
    <t>合计</t>
  </si>
  <si>
    <t>Ethan</t>
  </si>
  <si>
    <t>LTR-CANNON-Z1-ZOX</t>
  </si>
  <si>
    <t>RC25XUHM132</t>
  </si>
  <si>
    <t>1689-021-800   女下中裤
BASIC
CAMBODIA</t>
  </si>
  <si>
    <t>MRZCALL064  米色子弹头吊粒 1.2×80mm</t>
  </si>
  <si>
    <t>RE1-LTR-CANNON-Z1-ZOX</t>
  </si>
  <si>
    <t>RC25XUHM134</t>
  </si>
  <si>
    <t>1689-021-800   女下中裤 南美单
BASIC
CAMBODIA</t>
  </si>
  <si>
    <t>MRZCALL067  米色吊绳 1.2×330mm</t>
  </si>
  <si>
    <t>CLZCALL029 白色缎带洗标（5张）63*25mm</t>
  </si>
  <si>
    <t>WPZCALL015 RFID主标 65*20mm</t>
  </si>
  <si>
    <t>RE2-6318-522-UPDATE</t>
  </si>
  <si>
    <t>RC25XUHM135</t>
  </si>
  <si>
    <t>6318-061-800
女上背心 BASIC
CHINA</t>
  </si>
  <si>
    <t>CLZCALL030 黑底银字缎带洗标（4张）63*25mm</t>
  </si>
  <si>
    <t>LJK-HAM-L1-ZOQ</t>
  </si>
  <si>
    <t>RC25XUHM171</t>
  </si>
  <si>
    <t>6318-034-704   女夹克 
BASIC
CAMBODIA</t>
  </si>
  <si>
    <t>WPZCALL005 尺码主标 20*40mm</t>
  </si>
  <si>
    <t>CLZCALL031 米色洗标 （6张）63*25mm</t>
  </si>
  <si>
    <t>WLZCALL023 RFID主标 65X20mm</t>
  </si>
  <si>
    <t>RE1-6318-522-UPDATE</t>
  </si>
  <si>
    <t>RC25XUHM204</t>
  </si>
  <si>
    <t>6318-063-712   女上背心 补数
BASIC
CHINA</t>
  </si>
  <si>
    <t>新系统</t>
  </si>
  <si>
    <t>CLZCALL031 米色洗标 （4张）63*25mm</t>
  </si>
  <si>
    <t>RC25XUHM205</t>
  </si>
  <si>
    <t>6318-061-800
女上背心 补数BASIC
CHINA</t>
  </si>
  <si>
    <t>RC26XUHM002</t>
  </si>
  <si>
    <t>6318-034-704   女夹克 补数
BASIC
CAMBODIA</t>
  </si>
  <si>
    <t>Eva</t>
  </si>
  <si>
    <t>LVT-STACK-Z1-ZOY</t>
  </si>
  <si>
    <t>RC25XUHM120</t>
  </si>
  <si>
    <t>6318-054-700
女上装 BASIC
CAMBODA</t>
  </si>
  <si>
    <t>LJK-SOM-X1-ZA）</t>
  </si>
  <si>
    <t>RC25XUHM121</t>
  </si>
  <si>
    <t>1689-022-806、700   女上 
BASIC
CAMBODIA</t>
  </si>
  <si>
    <t>WPZCALL006 尺码标 16*35mm</t>
  </si>
  <si>
    <t>LJK-CUP-L6-ZOY</t>
  </si>
  <si>
    <t>RC25XUHM149</t>
  </si>
  <si>
    <t>6318-038-700
女上装 第三批BASIC
CAMBIDIA</t>
  </si>
  <si>
    <t>HPZCALL006 RFID芯片价格牌 55x110mm</t>
  </si>
  <si>
    <t>RC25XUHM150</t>
  </si>
  <si>
    <t>1689-022-700   女上 
BASIC
CAMBODIA</t>
  </si>
  <si>
    <t>LJK-DEW-L3-ZOY</t>
  </si>
  <si>
    <t>RC25XUHM151</t>
  </si>
  <si>
    <t>6318-213-251   女上外套 
BASIC
CAMBODIA</t>
  </si>
  <si>
    <t>EVA</t>
  </si>
  <si>
    <t>RC25XUHM158</t>
  </si>
  <si>
    <t>6318-038-700
女上装 第四批BASIC
CAMBIDIA</t>
  </si>
  <si>
    <t>RC25XUHM182</t>
  </si>
  <si>
    <t>1689-022-806、700                    女上 重做
BASIC
CAMBODIA</t>
  </si>
  <si>
    <t>CLZCALL029 白色缎带洗标（1张）63*25mm 只要第三张</t>
  </si>
  <si>
    <t>LJK-SOM-X1-ZA</t>
  </si>
  <si>
    <t>RC25XUHM187</t>
  </si>
  <si>
    <t>1689-022-806、700                    女上 重做第二批
BASIC
CAMBODIA</t>
  </si>
  <si>
    <t>RC25XUHM189</t>
  </si>
  <si>
    <t>1689-022-806   女上 第三批
BASIC
CAMBODIA</t>
  </si>
  <si>
    <t>RC25XUHM191</t>
  </si>
  <si>
    <t>1689-022-806、700                    女上 重做第三批
BASIC
CAMBODIA</t>
  </si>
  <si>
    <t>RC25XUHM199</t>
  </si>
  <si>
    <t>1689-022-700   女上 第四批
BASIC
CAMBODIA</t>
  </si>
  <si>
    <t>RC25XUHM207</t>
  </si>
  <si>
    <t>6318-214-251   女上外套 
BASIC
CHINA</t>
  </si>
  <si>
    <t>RC25XUHM209</t>
  </si>
  <si>
    <t>6318-214-251   女上外套 第二批
BASIC
CHINA</t>
  </si>
  <si>
    <t>RC26XUHM003</t>
  </si>
  <si>
    <t>1689-022-700   女上 第五批
BASIC
CAMBODIA</t>
  </si>
  <si>
    <t>Gloria</t>
  </si>
  <si>
    <t>RE2-MJK-FUELED-ZU</t>
  </si>
  <si>
    <t>RC25XUHM139</t>
  </si>
  <si>
    <t>6318-352-800   男上装 补数
  GLOBAL      CHINA</t>
  </si>
  <si>
    <t>MRZCALL024  黑色吊绳 1.2×330mm</t>
  </si>
  <si>
    <t>WPZCALL010 黑色织+印船型标 60x10mm</t>
  </si>
  <si>
    <t>CLZCALL021 黑色聚酯洗标（5张）63*40mm</t>
  </si>
  <si>
    <t>MTR-CALAMAR-ZU-A</t>
  </si>
  <si>
    <t>RC25XUHM161</t>
  </si>
  <si>
    <t>6318-423-800   男下 
GLOBAL
CHINA</t>
  </si>
  <si>
    <t>WTZCALL239 腰牌 50*102mm</t>
  </si>
  <si>
    <t>RE1-MJK-BOSTON-ZU</t>
  </si>
  <si>
    <t>RC25XUHM201</t>
  </si>
  <si>
    <t>6318-440-500
男上装 南美单GLOBAL
CHINA</t>
  </si>
  <si>
    <t>MRZCALL024 黑色吊绳 1.2×330mm</t>
  </si>
  <si>
    <t>WPZCALL014 黑色织+印标船形标 75*12mm</t>
  </si>
  <si>
    <t>ADZCSPC020 黑色聚酯警告标 120*55mm</t>
  </si>
  <si>
    <t>WLZCALL026 RFID主标 60X40mm</t>
  </si>
  <si>
    <t>RE1-MJK-MAX-ZU</t>
  </si>
  <si>
    <t>RC25XUHM203</t>
  </si>
  <si>
    <t>6318-404-712、706
男上装 南美单GLOBAL
CAMBODIA</t>
  </si>
  <si>
    <t>HPZCALL004 价格牌 - RFID标识 55*110mm-712色</t>
  </si>
  <si>
    <t>MRZCALL024  黑色吊绳 1.2×330mm-712色</t>
  </si>
  <si>
    <t>WPZCALL010 黑色织+印船型标 60x10mm-712色</t>
  </si>
  <si>
    <t>CLZCALL021 黑色聚酯洗标（5张）63*40mm-712色</t>
  </si>
  <si>
    <t>ADZCSPC020 黑色聚酯警告标 120*55mm-712色</t>
  </si>
  <si>
    <t>WLZCALL026 RFID主标 60X40mm-712色</t>
  </si>
  <si>
    <t>RE1-MJK-FLAMINGO-ZU</t>
  </si>
  <si>
    <t>HPZCALL004 价格牌 - RFID标识 55*110mm-706色</t>
  </si>
  <si>
    <t>MRZCALL024  黑色吊绳 1.2×330mm-706色</t>
  </si>
  <si>
    <t>WPZCALL010 黑色织+印船型标 60x10mm-706色</t>
  </si>
  <si>
    <t>CLZCALL021 黑色聚酯洗标（5张）63*40mm-706色</t>
  </si>
  <si>
    <t>ADZCSPC020 黑色聚酯警告标 120*55mm-706色</t>
  </si>
  <si>
    <t>WLZCALL026 RFID主标 60X40mm-706色</t>
  </si>
  <si>
    <t>MJK-YES-Y1-ZU</t>
  </si>
  <si>
    <t>RC25XUHM164</t>
  </si>
  <si>
    <t>6318-469-973   男上装
  GLOBAL      CHINA</t>
  </si>
  <si>
    <t>MRZCALL065 黑色吊绳 330x1.2mm</t>
  </si>
  <si>
    <t>ADZCALL078 小吊牌  44*56mm</t>
  </si>
  <si>
    <t>CLZCALL021 黑色聚酯洗标（4张）63*40mm</t>
  </si>
  <si>
    <t>RE1-MJK-BOG-ZU</t>
  </si>
  <si>
    <t>RC25XUHM202</t>
  </si>
  <si>
    <t>6318-430-800
男上装 南美单GLOBAL
CHINA</t>
  </si>
  <si>
    <t>Karp</t>
  </si>
  <si>
    <t>MTR-RALLY-GAB</t>
  </si>
  <si>
    <t>RC25XUHM142</t>
  </si>
  <si>
    <t>6318-416-800   男下   CIRCULAR  CAMBODIA</t>
  </si>
  <si>
    <t>WPZCALL003 米色主标 55*10mm</t>
  </si>
  <si>
    <t>CLZCALL027 白色胶带洗标（5张）63*25mm</t>
  </si>
  <si>
    <t>Karp、Chloe</t>
  </si>
  <si>
    <t>MJK-INS-GAB</t>
  </si>
  <si>
    <t>RC25XUHM143</t>
  </si>
  <si>
    <t>6318-415-800   男上   CIRCULAR  CAMBODIA</t>
  </si>
  <si>
    <t>RE1-MJK-INS-GAB</t>
  </si>
  <si>
    <t>RC25XUHM165</t>
  </si>
  <si>
    <t>6318-421-800   男上夹克   CIRCULAR  CHINA</t>
  </si>
  <si>
    <t>MRZCALL062 米色子弹头吊粒 210mm</t>
  </si>
  <si>
    <t>RE3-MJK-INS-ZC</t>
  </si>
  <si>
    <t>RC25XUHM167</t>
  </si>
  <si>
    <t>6318-419-801、401
男上 CIRCULAR
 CHINA</t>
  </si>
  <si>
    <t>RC25XUHM175</t>
  </si>
  <si>
    <t>6318-415-800   男上   补数CIRCULAR  CAMBODIA</t>
  </si>
  <si>
    <t>WPZCALL003 米色主标 55*10mm 只要M、L码</t>
  </si>
  <si>
    <t>CLZCALL027 白色胶带洗标（5张）63*25mm 只要M、L码</t>
  </si>
  <si>
    <t>RC25XUHM176</t>
  </si>
  <si>
    <t>6318-416-800   男下   补数CIRCULAR  CAMBODIA</t>
  </si>
  <si>
    <t>WPZCALL003 米色主标 55*10mm 只要S、L码</t>
  </si>
  <si>
    <t>CLZCALL027 白色胶带洗标（5张）63*25mm 只要S、L码</t>
  </si>
  <si>
    <t>MTR-BASE-KAR</t>
  </si>
  <si>
    <t>RC25XUHM195</t>
  </si>
  <si>
    <t>6318-422-485
男下装 CIRCULAR</t>
  </si>
  <si>
    <t>CLZCALL019  黑色聚酯带芯片洗标 60*25mm</t>
  </si>
  <si>
    <t>MJK-TIAN-KAR</t>
  </si>
  <si>
    <t>RC25XUHM196</t>
  </si>
  <si>
    <t>6318-425-485
男上装 CIRCULAR</t>
  </si>
  <si>
    <t>RE2-MJK-TIAN-KAR</t>
  </si>
  <si>
    <t>RC25XUHM197</t>
  </si>
  <si>
    <t>6318-426-485
男上装 CIRCULAR</t>
  </si>
  <si>
    <t>RE2-MTR-BASE-KAR</t>
  </si>
  <si>
    <t>RC25XUHM198</t>
  </si>
  <si>
    <t>6318-427-485
男下装 CIRCULAR</t>
  </si>
  <si>
    <t>Kate</t>
  </si>
  <si>
    <t>MJK-48DPX-ZU</t>
  </si>
  <si>
    <t>RC25XUHM200</t>
  </si>
  <si>
    <t>6318-555-800
男上装 GLOBAL
CHINA</t>
  </si>
  <si>
    <t>Laura</t>
  </si>
  <si>
    <t>MJK-CHIT-K1-ZA</t>
  </si>
  <si>
    <t>RC25XUHM129</t>
  </si>
  <si>
    <t>6318-220-401、510
男上装 GLOBAL
CHINA</t>
  </si>
  <si>
    <t>WPZCALL004 白色织+印船型标 60x10mm</t>
  </si>
  <si>
    <t>RE1-MJK-CHIT-K1-ZA</t>
  </si>
  <si>
    <t>RC25XUHM166</t>
  </si>
  <si>
    <t>6318-220-401、510 南美单
男上装 GLOBAL
CHINA</t>
  </si>
  <si>
    <t>Mandy</t>
  </si>
  <si>
    <t>LJK-ZHE-X1-ZOW</t>
  </si>
  <si>
    <t>RC25XUHM126</t>
  </si>
  <si>
    <t>6318-049-75
女上外套 BASIC
CAMBODIA</t>
  </si>
  <si>
    <t>RE8-LJK-LITRE-K3-ZOK</t>
  </si>
  <si>
    <t>RC25XUHM140</t>
  </si>
  <si>
    <t>6318-031-716     第三批         BASIC
 CHINA</t>
  </si>
  <si>
    <t>HPZCALL006 RFID芯片价格牌 55x110mm 只要716色</t>
  </si>
  <si>
    <t>WLZCALL017 黑织无尺码主标 65x19mm</t>
  </si>
  <si>
    <t>RC25XUHM144</t>
  </si>
  <si>
    <t>6318-049-75
女上外套 第二批BASIC
CAMBODIA</t>
  </si>
  <si>
    <t>CLZCALL030 黑底银字缎带洗标（6张）63*25mm</t>
  </si>
  <si>
    <t>Mike</t>
  </si>
  <si>
    <t>LVT-BUT-X2-ZOZ</t>
  </si>
  <si>
    <t>RC25XUHM169</t>
  </si>
  <si>
    <t>6318-045-800    BASIC 
 CHINA</t>
  </si>
  <si>
    <t>RE1-LJK-CING-Y1-ZB</t>
  </si>
  <si>
    <t>RC25XUHM174</t>
  </si>
  <si>
    <t>6318-100-700     女上夹克  南美单 BASIC
 CHINA</t>
  </si>
  <si>
    <t>ADZCTCS134  小吊牌 55*80mm</t>
  </si>
  <si>
    <t>MRZCALL033 米色吊绳 330*1.2mm</t>
  </si>
  <si>
    <t>WPZCALL012 尺码标 16*35mm</t>
  </si>
  <si>
    <t>RE1-LJK-MVP-Y2-ZOW</t>
  </si>
  <si>
    <t>RC25XUHM179</t>
  </si>
  <si>
    <t>6318-025-716   女夹克 
BASIC
CAMBODIA</t>
  </si>
  <si>
    <t>CLZCALL030 黑底银字缎带洗标（8张）63*25mm</t>
  </si>
  <si>
    <t>Nancy</t>
  </si>
  <si>
    <t>MJK-FEBRERO-ZT</t>
  </si>
  <si>
    <t>RC25XUHM100</t>
  </si>
  <si>
    <t>6318-403-733
男上          GLOBAL
 CHINA</t>
  </si>
  <si>
    <t>RE1-MJK-FEBRERO-ZT</t>
  </si>
  <si>
    <t>RC25XUHM101</t>
  </si>
  <si>
    <t>6318-403-733
男上 南美单         GLOBAL
 CHINA</t>
  </si>
  <si>
    <t>RC25XUHM145</t>
  </si>
  <si>
    <t>RC25XUHM146</t>
  </si>
  <si>
    <t>MJK-MATE-ZT</t>
  </si>
  <si>
    <t>RC25XUHM152</t>
  </si>
  <si>
    <t>6318-418-800、700
男上装 GLOBAL
CAMBODIA</t>
  </si>
  <si>
    <t>MJK-MATE-ZT）</t>
  </si>
  <si>
    <t>MJK-45VMY-ZA</t>
  </si>
  <si>
    <t>RC25XUHM153</t>
  </si>
  <si>
    <t>6318-502-507
男上装 GLOBAL
CHINA</t>
  </si>
  <si>
    <t>CLZCALL020 白色胶带洗标（4张）63*40mm</t>
  </si>
  <si>
    <t>RE1-MJK-45VMY-ZA</t>
  </si>
  <si>
    <t>RC25XUHM154</t>
  </si>
  <si>
    <t>6318-502-507
男上装 南美单GLOBAL
CHINA</t>
  </si>
  <si>
    <t>CLZCALL020 白色胶带洗标（5张）63*40mm</t>
  </si>
  <si>
    <t>MJK-LOLA-ZT</t>
  </si>
  <si>
    <t>RC25XUHM155</t>
  </si>
  <si>
    <t>6318-411-700
男上装 GLOBAL
CHINA</t>
  </si>
  <si>
    <t>CLZCALL021 黑色聚酯洗标（3张）63*40mm</t>
  </si>
  <si>
    <t>ADZCALL215 小吊牌 44*56mm</t>
  </si>
  <si>
    <t>MJK-45HFF-ZT</t>
  </si>
  <si>
    <t>RC25XUHM157</t>
  </si>
  <si>
    <t>6318-417-400
男上装  GLOBAL
CHINA</t>
  </si>
  <si>
    <t>CLZCALL021 N黑色聚酯 空白页 63*40mm</t>
  </si>
  <si>
    <t>MJK-46TCF-ZT</t>
  </si>
  <si>
    <t>RC25XUHM163</t>
  </si>
  <si>
    <t>6318-414-800
男上装  GLOBAL
CHINA</t>
  </si>
  <si>
    <t>RC25XUHM170</t>
  </si>
  <si>
    <t>6318-418-800、700 第二批
男上装 GLOBAL
CAMBODIA</t>
  </si>
  <si>
    <t>RC25XUHM180</t>
  </si>
  <si>
    <t>6318-502-507
男上装 重做GLOBAL
CHINA</t>
  </si>
  <si>
    <t>CLZCALL020 白色胶带洗标（张）63*40mm 只要第二张</t>
  </si>
  <si>
    <t>RC25XUHM181</t>
  </si>
  <si>
    <t>6318-502-507
男上装 重做        南美单    GLOBAL
CHINA</t>
  </si>
  <si>
    <t>RC25XUHM192</t>
  </si>
  <si>
    <t>6318-428-800
男上装 GLOBAL
CHINA</t>
  </si>
  <si>
    <t>WPZCALL004 白色织+印船型标 60x10mm-特殊处理、不要卷边</t>
  </si>
  <si>
    <t>RE1-MJK-S9299-ZA</t>
  </si>
  <si>
    <t>RC25XUHM193</t>
  </si>
  <si>
    <t>6318-408-505   男上装   南美单 GLOBAL     CHINA</t>
  </si>
  <si>
    <t>RE1-MJK-BONDED-ZA</t>
  </si>
  <si>
    <t>RC25XUHM194</t>
  </si>
  <si>
    <t>6318-409-505    男上装   南美单 GLOBAL 
 CHINA</t>
  </si>
  <si>
    <t>Nico</t>
  </si>
  <si>
    <t>LVT-TRAIN-X6-ZOK</t>
  </si>
  <si>
    <t>RC25XUHM124</t>
  </si>
  <si>
    <t>6318-053-505
女上外套 BASIC
CAMBODIA</t>
  </si>
  <si>
    <t>LJK-AIDE-Y1-ZOK</t>
  </si>
  <si>
    <t>RC25XUHM125</t>
  </si>
  <si>
    <t>6318-036-700   女上 第二批  BASIC           CAMBODIA</t>
  </si>
  <si>
    <t>HPZCALL004 价格牌 - RFID标识</t>
  </si>
  <si>
    <t>LSH-ART-L1-ZOL</t>
  </si>
  <si>
    <t>RC25XUHM133</t>
  </si>
  <si>
    <t>1689-023-250 、800  女上外套 
BASIC
CAMBODIA</t>
  </si>
  <si>
    <t>CLZCALL029 白色缎带洗标（4张）63*25mm</t>
  </si>
  <si>
    <t>LJK-ACUTE-L1-ZOK2</t>
  </si>
  <si>
    <t>RC25XUHM136</t>
  </si>
  <si>
    <t>6318-037-800
女上外套 BASIC
CAMBIDIA</t>
  </si>
  <si>
    <t>CLZCALL030 黑底银字缎带洗标（7张）63*25mm</t>
  </si>
  <si>
    <t>LJK-ALF-Z1-ZOK2</t>
  </si>
  <si>
    <t>RC25XUHM137</t>
  </si>
  <si>
    <t>6318-039-403
女上外套 BASIC
CAMBIDIA</t>
  </si>
  <si>
    <t>RC25XUHM173</t>
  </si>
  <si>
    <t>1689-023-250 、800                     女上外套  第二批
BASIC
CAMBODIA</t>
  </si>
  <si>
    <t>RC25XUHM184</t>
  </si>
  <si>
    <t>6318-053-505
女上外套 第二批BASIC
CAMBODIA</t>
  </si>
  <si>
    <t>RE1-LSH-ART-L1-ZOL</t>
  </si>
  <si>
    <t>RC25XUHM186</t>
  </si>
  <si>
    <t>1689-023-250 、800                    女上外套 南美单 
BASIC
CAMBODIA</t>
  </si>
  <si>
    <t>RC25XUHM190</t>
  </si>
  <si>
    <t>6318-053-505
女上外套 第三批BASIC
CAMBODIA</t>
  </si>
  <si>
    <t>CLZCALL030 黑底银字缎带洗标（4张）63*25mm 只要XL、XS码</t>
  </si>
  <si>
    <t>RE2-LVT-CYAN-L1-ZOK</t>
  </si>
  <si>
    <t>RC25XUHM206</t>
  </si>
  <si>
    <t>6318-271-700
女上外套 南美单BASIC
CHINA</t>
  </si>
  <si>
    <t>Penny</t>
  </si>
  <si>
    <t>GJK-SCENERY-Y4-ZGP1</t>
  </si>
  <si>
    <t>RC25XUHM138</t>
  </si>
  <si>
    <t>1689-610-93     女童外套 KIDS  CAMBODIA</t>
  </si>
  <si>
    <t>HPZKALL003 价格牌 - RFID标识 55*95mm</t>
  </si>
  <si>
    <t>CLZCALL028  黑色聚酯洗标（7张）63*25mm</t>
  </si>
  <si>
    <t>GJK-AGENT-Z1-ZGP</t>
  </si>
  <si>
    <t>RC25XUHM141</t>
  </si>
  <si>
    <t>1168-600-44     女童外套 KIDS  CAMBODIA</t>
  </si>
  <si>
    <t>MRZKALL007米色吊绳280mm</t>
  </si>
  <si>
    <t>CLZCALL027 白色胶带洗标（8张）63*25mm</t>
  </si>
  <si>
    <t>WLZCALL022 RFID主标 60X40mm</t>
  </si>
  <si>
    <t>LJK-VIE-O1-ZOM</t>
  </si>
  <si>
    <t>RC25XUHM147</t>
  </si>
  <si>
    <t>6318-050-962   女装 BASIC  CAMBODIA</t>
  </si>
  <si>
    <t>GJK-CAKE-W1-ZGZ</t>
  </si>
  <si>
    <t>RC25XUHM160</t>
  </si>
  <si>
    <t>1168-602-704     女童外套 KIDS  CAMBODIA</t>
  </si>
  <si>
    <t>CLZCALL027 白色胶带洗标（6张）63*25mm</t>
  </si>
  <si>
    <t>MRZKALL007米色吊绳 280mm</t>
  </si>
  <si>
    <t>GJK-GLINT-K2-ZOS</t>
  </si>
  <si>
    <t>RC25XUHM168</t>
  </si>
  <si>
    <t>1168-701-711                    女童上装 补数KIDS   CAMBODIA</t>
  </si>
  <si>
    <t>CLZCALL028  黑色聚酯洗标（5张）63*25mm</t>
  </si>
  <si>
    <t>Peri</t>
  </si>
  <si>
    <t>RE1-MJK-ASIAI-B-ZGT</t>
  </si>
  <si>
    <t>RC25XUHM114</t>
  </si>
  <si>
    <t>6318-302-800、700 第二批
男上 GLOBAL
 CHINA</t>
  </si>
  <si>
    <t>RE1-MJK-ASIAI-B-HC</t>
  </si>
  <si>
    <t>RC25XUHM115</t>
  </si>
  <si>
    <t>6318-303-807
男上 第三批GLOBAL
 CHINA</t>
  </si>
  <si>
    <t>MJK-FRIDAY-ZT</t>
  </si>
  <si>
    <t>RC25XUHM123</t>
  </si>
  <si>
    <t>6318-413-801、401
男上 GLOBAL
 CHINA</t>
  </si>
  <si>
    <t>RC25XUHM177</t>
  </si>
  <si>
    <t>6318-413-801
男上 补数 GLOBAL
 CHINA</t>
  </si>
  <si>
    <t>RE2-MJK-ASIAI-B-ZGT</t>
  </si>
  <si>
    <t>RC25XUHM178</t>
  </si>
  <si>
    <t>6318-302-800、700 第三批
男上 GLOBAL
 CHINA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</si>
</sst>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;[$¥-804]\-#,##0.00"/>
    <numFmt numFmtId="177" formatCode="0.0000_ "/>
    <numFmt numFmtId="178" formatCode="0_);[Red]\(0\)"/>
    <numFmt numFmtId="179" formatCode="yyyy/m/d;@"/>
    <numFmt numFmtId="180" formatCode="0_ "/>
    <numFmt numFmtId="181" formatCode="0.000_ "/>
    <numFmt numFmtId="182" formatCode="0.00_ "/>
  </numFmts>
  <fonts count="3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Calibri"/>
      <charset val="134"/>
    </font>
    <font>
      <sz val="24"/>
      <color theme="1"/>
      <name val="微软雅黑"/>
      <charset val="134"/>
    </font>
    <font>
      <sz val="18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微软雅黑"/>
      <charset val="0"/>
    </font>
    <font>
      <b/>
      <sz val="2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微软雅黑"/>
      <charset val="134"/>
    </font>
    <font>
      <sz val="1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176" fontId="0" fillId="2" borderId="0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7" fontId="3" fillId="2" borderId="2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78" fontId="4" fillId="3" borderId="1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179" fontId="5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179" fontId="5" fillId="2" borderId="4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left" vertical="center"/>
    </xf>
    <xf numFmtId="0" fontId="5" fillId="2" borderId="5" xfId="0" applyNumberFormat="1" applyFont="1" applyFill="1" applyBorder="1" applyAlignment="1">
      <alignment horizontal="center" vertical="center" wrapText="1"/>
    </xf>
    <xf numFmtId="179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18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178" fontId="9" fillId="4" borderId="1" xfId="0" applyNumberFormat="1" applyFont="1" applyFill="1" applyBorder="1" applyAlignment="1">
      <alignment horizontal="center" vertical="center"/>
    </xf>
    <xf numFmtId="177" fontId="9" fillId="4" borderId="2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81" fontId="5" fillId="2" borderId="1" xfId="0" applyNumberFormat="1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77" fontId="10" fillId="2" borderId="2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ont="1" applyFill="1" applyBorder="1" applyAlignment="1">
      <alignment vertical="center" wrapText="1"/>
    </xf>
    <xf numFmtId="179" fontId="5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 wrapText="1"/>
    </xf>
    <xf numFmtId="179" fontId="5" fillId="2" borderId="3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77" fontId="6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 wrapText="1"/>
    </xf>
    <xf numFmtId="0" fontId="5" fillId="2" borderId="5" xfId="0" applyNumberFormat="1" applyFont="1" applyFill="1" applyBorder="1" applyAlignment="1">
      <alignment vertical="center" wrapText="1"/>
    </xf>
    <xf numFmtId="179" fontId="5" fillId="2" borderId="5" xfId="0" applyNumberFormat="1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 wrapText="1"/>
    </xf>
    <xf numFmtId="179" fontId="5" fillId="2" borderId="1" xfId="0" applyNumberFormat="1" applyFont="1" applyFill="1" applyBorder="1" applyAlignment="1">
      <alignment vertical="center" wrapText="1"/>
    </xf>
    <xf numFmtId="180" fontId="5" fillId="2" borderId="1" xfId="0" applyNumberFormat="1" applyFont="1" applyFill="1" applyBorder="1" applyAlignment="1">
      <alignment vertical="center" wrapText="1"/>
    </xf>
    <xf numFmtId="181" fontId="5" fillId="2" borderId="1" xfId="0" applyNumberFormat="1" applyFont="1" applyFill="1" applyBorder="1" applyAlignment="1">
      <alignment vertical="center" wrapText="1"/>
    </xf>
    <xf numFmtId="182" fontId="5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0" fontId="5" fillId="2" borderId="4" xfId="0" applyNumberFormat="1" applyFont="1" applyFill="1" applyBorder="1" applyAlignment="1">
      <alignment vertical="center" wrapText="1"/>
    </xf>
    <xf numFmtId="179" fontId="5" fillId="2" borderId="4" xfId="0" applyNumberFormat="1" applyFont="1" applyFill="1" applyBorder="1" applyAlignment="1">
      <alignment vertical="center" wrapText="1"/>
    </xf>
    <xf numFmtId="178" fontId="5" fillId="2" borderId="1" xfId="0" applyNumberFormat="1" applyFont="1" applyFill="1" applyBorder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B050"/>
      <color rgb="00A1DC04"/>
      <color rgb="00A6A6A6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2"/>
  <sheetViews>
    <sheetView zoomScale="60" zoomScaleNormal="60" workbookViewId="0">
      <selection activeCell="K3" sqref="K3:K10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4" width="8.78181818181818" style="9"/>
    <col min="15" max="15" width="10.3363636363636" style="9"/>
    <col min="16" max="16384" width="8.78181818181818" style="9"/>
  </cols>
  <sheetData>
    <row r="1" ht="45" customHeight="1" spans="1:25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customFormat="1" customHeight="1" spans="1:25">
      <c r="A2" s="53" t="s">
        <v>1</v>
      </c>
      <c r="B2" s="53" t="s">
        <v>2</v>
      </c>
      <c r="C2" s="53" t="s">
        <v>3</v>
      </c>
      <c r="D2" s="54" t="s">
        <v>4</v>
      </c>
      <c r="E2" s="53" t="s">
        <v>5</v>
      </c>
      <c r="F2" s="53" t="s">
        <v>6</v>
      </c>
      <c r="G2" s="53" t="s">
        <v>7</v>
      </c>
      <c r="H2" s="55" t="s">
        <v>8</v>
      </c>
      <c r="I2" s="56" t="s">
        <v>9</v>
      </c>
      <c r="J2" s="57" t="s">
        <v>10</v>
      </c>
      <c r="K2" s="58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69" customFormat="1" customHeight="1" spans="1:25">
      <c r="A3" s="22">
        <v>45987</v>
      </c>
      <c r="B3" s="22" t="s">
        <v>12</v>
      </c>
      <c r="C3" s="23" t="s">
        <v>13</v>
      </c>
      <c r="D3" s="39" t="s">
        <v>14</v>
      </c>
      <c r="E3" s="40" t="s">
        <v>15</v>
      </c>
      <c r="F3" s="23" t="s">
        <v>16</v>
      </c>
      <c r="G3" s="68" t="s">
        <v>17</v>
      </c>
      <c r="H3" s="28" t="s">
        <v>18</v>
      </c>
      <c r="I3" s="23">
        <v>8000</v>
      </c>
      <c r="J3" s="29">
        <v>0.218</v>
      </c>
      <c r="K3" s="30">
        <f t="shared" ref="K3:K10" si="0">I3*J3</f>
        <v>1744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="69" customFormat="1" customHeight="1" spans="1:25">
      <c r="A4" s="22"/>
      <c r="B4" s="22"/>
      <c r="C4" s="23"/>
      <c r="D4" s="39"/>
      <c r="E4" s="40"/>
      <c r="F4" s="23"/>
      <c r="G4" s="68"/>
      <c r="H4" s="35" t="s">
        <v>19</v>
      </c>
      <c r="I4" s="23">
        <v>8000</v>
      </c>
      <c r="J4" s="29">
        <v>0.04</v>
      </c>
      <c r="K4" s="34">
        <f t="shared" si="0"/>
        <v>320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="69" customFormat="1" customHeight="1" spans="1:25">
      <c r="A5" s="22"/>
      <c r="B5" s="22"/>
      <c r="C5" s="23"/>
      <c r="D5" s="39"/>
      <c r="E5" s="40"/>
      <c r="F5" s="23"/>
      <c r="G5" s="68"/>
      <c r="H5" s="28" t="s">
        <v>20</v>
      </c>
      <c r="I5" s="23">
        <v>8000</v>
      </c>
      <c r="J5" s="29">
        <v>0.04</v>
      </c>
      <c r="K5" s="34">
        <f t="shared" si="0"/>
        <v>320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="69" customFormat="1" customHeight="1" spans="1:25">
      <c r="A6" s="22"/>
      <c r="B6" s="22"/>
      <c r="C6" s="23"/>
      <c r="D6" s="39"/>
      <c r="E6" s="40"/>
      <c r="F6" s="23"/>
      <c r="G6" s="68"/>
      <c r="H6" s="28" t="s">
        <v>21</v>
      </c>
      <c r="I6" s="23">
        <v>8000</v>
      </c>
      <c r="J6" s="29">
        <v>0.165</v>
      </c>
      <c r="K6" s="30">
        <f t="shared" si="0"/>
        <v>1320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="69" customFormat="1" customHeight="1" spans="1:25">
      <c r="A7" s="22"/>
      <c r="B7" s="22"/>
      <c r="C7" s="23"/>
      <c r="D7" s="39" t="s">
        <v>22</v>
      </c>
      <c r="E7" s="40" t="s">
        <v>15</v>
      </c>
      <c r="F7" s="23"/>
      <c r="G7" s="68"/>
      <c r="H7" s="38" t="s">
        <v>23</v>
      </c>
      <c r="I7" s="66">
        <v>8000</v>
      </c>
      <c r="J7" s="33">
        <v>0.078</v>
      </c>
      <c r="K7" s="34">
        <f t="shared" si="0"/>
        <v>624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="69" customFormat="1" customHeight="1" spans="1:25">
      <c r="A8" s="22"/>
      <c r="B8" s="22"/>
      <c r="C8" s="23"/>
      <c r="D8" s="39"/>
      <c r="E8" s="40"/>
      <c r="F8" s="23"/>
      <c r="G8" s="68"/>
      <c r="H8" s="76" t="s">
        <v>24</v>
      </c>
      <c r="I8" s="66">
        <v>8000</v>
      </c>
      <c r="J8" s="77">
        <f>5*0.033</f>
        <v>0.165</v>
      </c>
      <c r="K8" s="78">
        <f t="shared" si="0"/>
        <v>1320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="69" customFormat="1" customHeight="1" spans="1:25">
      <c r="A9" s="22"/>
      <c r="B9" s="22"/>
      <c r="C9" s="23"/>
      <c r="D9" s="39"/>
      <c r="E9" s="40"/>
      <c r="F9" s="23"/>
      <c r="G9" s="68"/>
      <c r="H9" s="35" t="s">
        <v>25</v>
      </c>
      <c r="I9" s="66">
        <v>8000</v>
      </c>
      <c r="J9" s="29">
        <v>0.079</v>
      </c>
      <c r="K9" s="30">
        <f t="shared" si="0"/>
        <v>632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="69" customFormat="1" customHeight="1" spans="1:25">
      <c r="A10" s="22"/>
      <c r="B10" s="22"/>
      <c r="C10" s="23"/>
      <c r="D10" s="39"/>
      <c r="E10" s="40"/>
      <c r="F10" s="23"/>
      <c r="G10" s="68"/>
      <c r="H10" s="38" t="s">
        <v>26</v>
      </c>
      <c r="I10" s="66">
        <v>8000</v>
      </c>
      <c r="J10" s="33">
        <v>0.67</v>
      </c>
      <c r="K10" s="34">
        <f t="shared" si="0"/>
        <v>5360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="9" customFormat="1" customHeight="1" spans="1:25">
      <c r="A11" s="41" t="s">
        <v>27</v>
      </c>
      <c r="B11" s="41"/>
      <c r="C11" s="42"/>
      <c r="D11" s="42"/>
      <c r="E11" s="42"/>
      <c r="F11" s="42"/>
      <c r="G11" s="42"/>
      <c r="H11" s="42"/>
      <c r="I11" s="44">
        <f>SUM(I3:I10)</f>
        <v>64000</v>
      </c>
      <c r="J11" s="45"/>
      <c r="K11" s="46">
        <f>SUM(K3:K10)</f>
        <v>11640</v>
      </c>
    </row>
    <row r="12" s="9" customFormat="1" customHeight="1" spans="1:25">
      <c r="A12" s="47"/>
      <c r="B12" s="47"/>
      <c r="C12" s="48"/>
      <c r="D12" s="48"/>
      <c r="E12" s="48"/>
      <c r="F12" s="48"/>
      <c r="G12" s="48"/>
      <c r="H12" s="48"/>
      <c r="I12" s="50"/>
      <c r="J12" s="51"/>
      <c r="K12" s="52"/>
    </row>
    <row r="13" customHeight="1" spans="1:25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customHeight="1" spans="1:25">
      <c r="B14" s="9"/>
      <c r="C14" s="9"/>
      <c r="D14" s="9"/>
      <c r="E14" s="9"/>
      <c r="F14" s="9"/>
      <c r="G14" s="9"/>
      <c r="H14" s="9"/>
      <c r="I14" s="9"/>
      <c r="J14" s="9"/>
      <c r="K14" s="9"/>
    </row>
    <row r="15" customHeight="1" spans="1:25">
      <c r="B15" s="9"/>
      <c r="C15" s="9"/>
      <c r="D15" s="9"/>
      <c r="E15" s="9"/>
      <c r="F15" s="9"/>
      <c r="G15" s="9"/>
      <c r="H15" s="9"/>
      <c r="I15" s="9"/>
      <c r="J15" s="9"/>
      <c r="K15" s="9"/>
    </row>
    <row r="16" customHeight="1" spans="1:25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Height="1" spans="2:11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Height="1" spans="2:11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Height="1" spans="2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Height="1" spans="2:11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Height="1" spans="2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Height="1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Height="1" spans="2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Height="1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Height="1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Height="1" spans="2:1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Height="1" spans="2:1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Height="1" spans="2:11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Height="1" spans="2:11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Height="1" spans="2:11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Height="1" spans="2:11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Height="1" spans="2:11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Height="1" spans="2:11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Height="1" spans="2:11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Height="1" spans="2:11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Height="1" spans="2:11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Height="1" spans="2:11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Height="1" spans="2:11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Height="1" spans="2:11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Height="1" spans="2:11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Height="1" spans="2:11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Height="1" spans="2:11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Height="1" spans="2:11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Height="1" spans="2:11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Height="1" spans="2:11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Height="1" spans="2:11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Height="1" spans="2:11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Height="1" spans="2:11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Height="1" spans="2:11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Height="1" spans="2:11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Height="1" spans="2:11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Height="1" spans="2:11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Height="1" spans="2:11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Height="1" spans="2:11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Height="1" spans="2:11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Height="1" spans="2:11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Height="1" spans="2:11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Height="1" spans="2:11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Height="1" spans="2:11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Height="1" spans="2:11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Height="1" spans="2:11"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Height="1" spans="2:11"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Height="1" spans="2:11"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Height="1" spans="2:11"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Height="1" spans="2:11"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Height="1" spans="2:11"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Height="1" spans="2:11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Height="1" spans="2:11"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Height="1" spans="2:11"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Height="1" spans="2:11"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Height="1" spans="2:11"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Height="1" spans="2:11"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Height="1" spans="2:11"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Height="1" spans="2:11"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Height="1" spans="2:11"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Height="1" spans="2:11"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Height="1" spans="2:11"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Height="1" spans="2:11"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Height="1" spans="2:11"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Height="1" spans="2:11"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Height="1" spans="2:11"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Height="1" spans="2:11"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Height="1" spans="2:11"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Height="1" spans="2:11"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Height="1" spans="2:11"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Height="1" spans="2:11"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Height="1" spans="2:11">
      <c r="B92" s="9"/>
      <c r="C92" s="9"/>
      <c r="D92" s="9"/>
      <c r="E92" s="9"/>
      <c r="F92" s="9"/>
      <c r="G92" s="9"/>
      <c r="H92" s="9"/>
      <c r="I92" s="9"/>
      <c r="J92" s="9"/>
      <c r="K92" s="9"/>
    </row>
  </sheetData>
  <autoFilter xmlns:etc="http://www.wps.cn/officeDocument/2017/etCustomData" ref="A2:K12" etc:filterBottomFollowUsedRange="0">
    <extLst/>
  </autoFilter>
  <mergeCells count="14">
    <mergeCell ref="A1:K1"/>
    <mergeCell ref="A3:A10"/>
    <mergeCell ref="B3:B10"/>
    <mergeCell ref="C3:C10"/>
    <mergeCell ref="D3:D6"/>
    <mergeCell ref="D7:D10"/>
    <mergeCell ref="E3:E6"/>
    <mergeCell ref="E7:E10"/>
    <mergeCell ref="F3:F10"/>
    <mergeCell ref="G3:G10"/>
    <mergeCell ref="I11:I12"/>
    <mergeCell ref="J11:J12"/>
    <mergeCell ref="K11:K12"/>
    <mergeCell ref="A11:H1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zoomScale="60" zoomScaleNormal="60" workbookViewId="0">
      <pane ySplit="2" topLeftCell="A3" activePane="bottomLeft" state="frozen"/>
      <selection/>
      <selection pane="bottomLeft" activeCell="L3" sqref="L3"/>
    </sheetView>
  </sheetViews>
  <sheetFormatPr defaultColWidth="8.78181818181818" defaultRowHeight="30" customHeight="1" outlineLevelRow="4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4" width="8.78181818181818" style="9"/>
    <col min="15" max="15" width="10.3363636363636" style="9"/>
    <col min="16" max="16384" width="8.78181818181818" style="9"/>
  </cols>
  <sheetData>
    <row r="1" ht="48" customHeight="1" spans="1:25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customFormat="1" customHeight="1" spans="1:25">
      <c r="A2" s="53" t="s">
        <v>1</v>
      </c>
      <c r="B2" s="53" t="s">
        <v>2</v>
      </c>
      <c r="C2" s="53" t="s">
        <v>3</v>
      </c>
      <c r="D2" s="54" t="s">
        <v>4</v>
      </c>
      <c r="E2" s="53" t="s">
        <v>5</v>
      </c>
      <c r="F2" s="53" t="s">
        <v>6</v>
      </c>
      <c r="G2" s="53" t="s">
        <v>7</v>
      </c>
      <c r="H2" s="55" t="s">
        <v>8</v>
      </c>
      <c r="I2" s="56" t="s">
        <v>9</v>
      </c>
      <c r="J2" s="57" t="s">
        <v>10</v>
      </c>
      <c r="K2" s="58" t="s">
        <v>11</v>
      </c>
      <c r="L2" s="89"/>
      <c r="M2" s="89"/>
      <c r="N2" s="89"/>
      <c r="O2" s="89"/>
      <c r="P2" s="9"/>
      <c r="Q2" s="9"/>
      <c r="R2" s="9"/>
      <c r="S2" s="9"/>
      <c r="T2" s="9"/>
      <c r="U2" s="9"/>
      <c r="V2" s="9"/>
      <c r="W2" s="9"/>
      <c r="X2" s="9"/>
      <c r="Y2" s="9"/>
    </row>
    <row r="3" customFormat="1" customHeight="1" spans="1:25">
      <c r="A3" s="22">
        <v>46017</v>
      </c>
      <c r="B3" s="26" t="s">
        <v>177</v>
      </c>
      <c r="C3" s="23" t="s">
        <v>13</v>
      </c>
      <c r="D3" s="39">
        <v>1000075392</v>
      </c>
      <c r="E3" s="40" t="s">
        <v>178</v>
      </c>
      <c r="F3" s="23" t="s">
        <v>179</v>
      </c>
      <c r="G3" s="68" t="s">
        <v>180</v>
      </c>
      <c r="H3" s="35" t="s">
        <v>102</v>
      </c>
      <c r="I3" s="27">
        <v>60</v>
      </c>
      <c r="J3" s="29">
        <f>0.049*5</f>
        <v>0.245</v>
      </c>
      <c r="K3" s="30">
        <f>I3*J3</f>
        <v>14.7</v>
      </c>
      <c r="L3" s="9" t="s">
        <v>52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customFormat="1" customHeight="1" spans="1:25">
      <c r="A4" s="47" t="s">
        <v>27</v>
      </c>
      <c r="B4" s="47"/>
      <c r="C4" s="48"/>
      <c r="D4" s="48"/>
      <c r="E4" s="48"/>
      <c r="F4" s="48"/>
      <c r="G4" s="48"/>
      <c r="H4" s="48"/>
      <c r="I4" s="50">
        <f>SUM(I3)</f>
        <v>60</v>
      </c>
      <c r="J4" s="51"/>
      <c r="K4" s="52">
        <f>SUM(K3)</f>
        <v>14.7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customFormat="1" customHeight="1" spans="1:25">
      <c r="A5" s="47"/>
      <c r="B5" s="47"/>
      <c r="C5" s="48"/>
      <c r="D5" s="48"/>
      <c r="E5" s="48"/>
      <c r="F5" s="48"/>
      <c r="G5" s="48"/>
      <c r="H5" s="48"/>
      <c r="I5" s="50"/>
      <c r="J5" s="51"/>
      <c r="K5" s="52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</sheetData>
  <autoFilter xmlns:etc="http://www.wps.cn/officeDocument/2017/etCustomData" ref="A2:K5" etc:filterBottomFollowUsedRange="0">
    <extLst/>
  </autoFilter>
  <mergeCells count="5">
    <mergeCell ref="A1:K1"/>
    <mergeCell ref="I4:I5"/>
    <mergeCell ref="J4:J5"/>
    <mergeCell ref="K4:K5"/>
    <mergeCell ref="A4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"/>
  <sheetViews>
    <sheetView zoomScale="62" zoomScaleNormal="62" workbookViewId="0">
      <pane ySplit="2" topLeftCell="A3" activePane="bottomLeft" state="frozen"/>
      <selection/>
      <selection pane="bottomLeft" activeCell="K12" sqref="K3:K12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4" width="8.78181818181818" style="9"/>
    <col min="15" max="15" width="10.3363636363636" style="9"/>
    <col min="16" max="16384" width="8.78181818181818" style="9"/>
  </cols>
  <sheetData>
    <row r="1" ht="48" customHeight="1" spans="1:25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customFormat="1" customHeight="1" spans="1:25">
      <c r="A2" s="53" t="s">
        <v>1</v>
      </c>
      <c r="B2" s="53" t="s">
        <v>2</v>
      </c>
      <c r="C2" s="53" t="s">
        <v>3</v>
      </c>
      <c r="D2" s="54" t="s">
        <v>4</v>
      </c>
      <c r="E2" s="53" t="s">
        <v>5</v>
      </c>
      <c r="F2" s="53" t="s">
        <v>6</v>
      </c>
      <c r="G2" s="53" t="s">
        <v>7</v>
      </c>
      <c r="H2" s="55" t="s">
        <v>8</v>
      </c>
      <c r="I2" s="56" t="s">
        <v>9</v>
      </c>
      <c r="J2" s="57" t="s">
        <v>10</v>
      </c>
      <c r="K2" s="58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customFormat="1" customHeight="1" spans="1:25">
      <c r="A3" s="22">
        <v>45972</v>
      </c>
      <c r="B3" s="26" t="s">
        <v>181</v>
      </c>
      <c r="C3" s="23" t="s">
        <v>13</v>
      </c>
      <c r="D3" s="24">
        <v>1000073990</v>
      </c>
      <c r="E3" s="25" t="s">
        <v>182</v>
      </c>
      <c r="F3" s="23" t="s">
        <v>183</v>
      </c>
      <c r="G3" s="68" t="s">
        <v>184</v>
      </c>
      <c r="H3" s="28" t="s">
        <v>18</v>
      </c>
      <c r="I3" s="27">
        <v>20012</v>
      </c>
      <c r="J3" s="29">
        <v>0.218</v>
      </c>
      <c r="K3" s="34">
        <f t="shared" ref="K3:K12" si="0">I3*J3</f>
        <v>4362.616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customFormat="1" customHeight="1" spans="1:25">
      <c r="A4" s="22"/>
      <c r="B4" s="26"/>
      <c r="C4" s="23"/>
      <c r="D4" s="36"/>
      <c r="E4" s="37"/>
      <c r="F4" s="23"/>
      <c r="G4" s="68"/>
      <c r="H4" s="28" t="s">
        <v>36</v>
      </c>
      <c r="I4" s="27">
        <v>20000</v>
      </c>
      <c r="J4" s="29">
        <v>0.165</v>
      </c>
      <c r="K4" s="30">
        <f t="shared" si="0"/>
        <v>3300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customFormat="1" customHeight="1" spans="1:25">
      <c r="A5" s="22"/>
      <c r="B5" s="26"/>
      <c r="C5" s="23"/>
      <c r="D5" s="31"/>
      <c r="E5" s="32"/>
      <c r="F5" s="23"/>
      <c r="G5" s="68"/>
      <c r="H5" s="35" t="s">
        <v>112</v>
      </c>
      <c r="I5" s="27">
        <v>20000</v>
      </c>
      <c r="J5" s="29">
        <v>0.079</v>
      </c>
      <c r="K5" s="30">
        <f t="shared" si="0"/>
        <v>1580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customFormat="1" customHeight="1" spans="1:25">
      <c r="A6" s="22"/>
      <c r="B6" s="26"/>
      <c r="C6" s="23"/>
      <c r="D6" s="24">
        <v>1000073014</v>
      </c>
      <c r="E6" s="25" t="s">
        <v>182</v>
      </c>
      <c r="F6" s="23"/>
      <c r="G6" s="68"/>
      <c r="H6" s="35" t="s">
        <v>185</v>
      </c>
      <c r="I6" s="27">
        <v>20000</v>
      </c>
      <c r="J6" s="29">
        <v>0.17</v>
      </c>
      <c r="K6" s="30">
        <f t="shared" si="0"/>
        <v>3400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customFormat="1" customHeight="1" spans="1:25">
      <c r="A7" s="22"/>
      <c r="B7" s="26"/>
      <c r="C7" s="23"/>
      <c r="D7" s="36"/>
      <c r="E7" s="37"/>
      <c r="F7" s="23"/>
      <c r="G7" s="68"/>
      <c r="H7" s="38" t="s">
        <v>113</v>
      </c>
      <c r="I7" s="27">
        <v>20000</v>
      </c>
      <c r="J7" s="33">
        <v>0.72</v>
      </c>
      <c r="K7" s="34">
        <f t="shared" si="0"/>
        <v>14400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customFormat="1" customHeight="1" spans="1:25">
      <c r="A8" s="22">
        <v>45992</v>
      </c>
      <c r="B8" s="26" t="s">
        <v>181</v>
      </c>
      <c r="C8" s="23" t="s">
        <v>13</v>
      </c>
      <c r="D8" s="24">
        <v>1000075662</v>
      </c>
      <c r="E8" s="25" t="s">
        <v>186</v>
      </c>
      <c r="F8" s="23" t="s">
        <v>187</v>
      </c>
      <c r="G8" s="68" t="s">
        <v>188</v>
      </c>
      <c r="H8" s="28" t="s">
        <v>18</v>
      </c>
      <c r="I8" s="27">
        <v>810</v>
      </c>
      <c r="J8" s="29">
        <v>0.218</v>
      </c>
      <c r="K8" s="34">
        <f t="shared" si="0"/>
        <v>176.58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customFormat="1" customHeight="1" spans="1:25">
      <c r="A9" s="22"/>
      <c r="B9" s="26"/>
      <c r="C9" s="23"/>
      <c r="D9" s="31"/>
      <c r="E9" s="32"/>
      <c r="F9" s="23"/>
      <c r="G9" s="68"/>
      <c r="H9" s="28" t="s">
        <v>36</v>
      </c>
      <c r="I9" s="27">
        <v>810</v>
      </c>
      <c r="J9" s="29">
        <v>0.165</v>
      </c>
      <c r="K9" s="30">
        <f t="shared" si="0"/>
        <v>133.65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customFormat="1" customHeight="1" spans="1:25">
      <c r="A10" s="22"/>
      <c r="B10" s="26"/>
      <c r="C10" s="23"/>
      <c r="D10" s="39">
        <v>1000073993</v>
      </c>
      <c r="E10" s="40" t="s">
        <v>186</v>
      </c>
      <c r="F10" s="23"/>
      <c r="G10" s="68"/>
      <c r="H10" s="35" t="s">
        <v>112</v>
      </c>
      <c r="I10" s="27">
        <v>810</v>
      </c>
      <c r="J10" s="29">
        <v>0.079</v>
      </c>
      <c r="K10" s="30">
        <f t="shared" si="0"/>
        <v>63.99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customFormat="1" customHeight="1" spans="1:25">
      <c r="A11" s="22"/>
      <c r="B11" s="26"/>
      <c r="C11" s="23"/>
      <c r="D11" s="39"/>
      <c r="E11" s="40"/>
      <c r="F11" s="23"/>
      <c r="G11" s="68"/>
      <c r="H11" s="35" t="s">
        <v>185</v>
      </c>
      <c r="I11" s="27">
        <v>810</v>
      </c>
      <c r="J11" s="29">
        <v>0.17</v>
      </c>
      <c r="K11" s="30">
        <f t="shared" si="0"/>
        <v>137.7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customFormat="1" customHeight="1" spans="1:25">
      <c r="A12" s="22"/>
      <c r="B12" s="26"/>
      <c r="C12" s="23"/>
      <c r="D12" s="39"/>
      <c r="E12" s="40"/>
      <c r="F12" s="23"/>
      <c r="G12" s="68"/>
      <c r="H12" s="38" t="s">
        <v>113</v>
      </c>
      <c r="I12" s="27">
        <v>810</v>
      </c>
      <c r="J12" s="33">
        <v>0.72</v>
      </c>
      <c r="K12" s="34">
        <f t="shared" si="0"/>
        <v>583.2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="9" customFormat="1" customHeight="1" spans="1:25">
      <c r="A13" s="41" t="s">
        <v>27</v>
      </c>
      <c r="B13" s="41"/>
      <c r="C13" s="42"/>
      <c r="D13" s="42"/>
      <c r="E13" s="42"/>
      <c r="F13" s="42"/>
      <c r="G13" s="42"/>
      <c r="H13" s="42"/>
      <c r="I13" s="44">
        <f>SUM(I3:I12)</f>
        <v>104062</v>
      </c>
      <c r="J13" s="45"/>
      <c r="K13" s="46">
        <f>SUM(K3:K12)</f>
        <v>28137.736</v>
      </c>
    </row>
    <row r="14" s="9" customFormat="1" customHeight="1" spans="1:25">
      <c r="A14" s="47"/>
      <c r="B14" s="47"/>
      <c r="C14" s="48"/>
      <c r="D14" s="48"/>
      <c r="E14" s="48"/>
      <c r="F14" s="48"/>
      <c r="G14" s="48"/>
      <c r="H14" s="48"/>
      <c r="I14" s="50"/>
      <c r="J14" s="51"/>
      <c r="K14" s="52"/>
    </row>
    <row r="15" customHeight="1" spans="1: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customHeight="1" spans="1: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Height="1" spans="1:1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Height="1" spans="1:1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Height="1" spans="1:1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Height="1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Height="1" spans="1:1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Height="1" spans="1:1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Height="1" spans="1:1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Height="1" spans="1:11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Height="1" spans="1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Height="1" spans="1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Height="1" spans="1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Height="1" spans="1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Height="1" spans="1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Height="1" spans="1:1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Height="1" spans="1:1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Height="1" spans="1:11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Height="1" spans="2:11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Height="1" spans="2:11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Height="1" spans="2:11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Height="1" spans="2:11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Height="1" spans="2:11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Height="1" spans="2:11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Height="1" spans="2:11">
      <c r="B40" s="9"/>
      <c r="C40" s="9"/>
      <c r="D40" s="9"/>
      <c r="E40" s="9"/>
      <c r="F40" s="9"/>
      <c r="G40" s="9"/>
      <c r="H40" s="9"/>
      <c r="I40" s="9"/>
      <c r="J40" s="9"/>
      <c r="K40" s="9"/>
    </row>
    <row r="108" customHeight="1" spans="2:11"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Height="1" spans="2:11"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Height="1" spans="2:11"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Height="1" spans="2:11"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Height="1" spans="2:11"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Height="1" spans="2:11"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Height="1" spans="2:11"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Height="1" spans="2:11">
      <c r="B115" s="9"/>
      <c r="C115" s="9"/>
      <c r="D115" s="9"/>
      <c r="E115" s="9"/>
      <c r="F115" s="9"/>
      <c r="G115" s="9"/>
      <c r="H115" s="9"/>
      <c r="I115" s="9"/>
      <c r="J115" s="9"/>
      <c r="K115" s="9"/>
    </row>
  </sheetData>
  <autoFilter xmlns:etc="http://www.wps.cn/officeDocument/2017/etCustomData" ref="A2:K14" etc:filterBottomFollowUsedRange="0">
    <extLst/>
  </autoFilter>
  <mergeCells count="23">
    <mergeCell ref="A1:K1"/>
    <mergeCell ref="A3:A7"/>
    <mergeCell ref="A8:A12"/>
    <mergeCell ref="B3:B7"/>
    <mergeCell ref="B8:B12"/>
    <mergeCell ref="C3:C7"/>
    <mergeCell ref="C8:C12"/>
    <mergeCell ref="D3:D5"/>
    <mergeCell ref="D6:D7"/>
    <mergeCell ref="D8:D9"/>
    <mergeCell ref="D10:D12"/>
    <mergeCell ref="E3:E5"/>
    <mergeCell ref="E6:E7"/>
    <mergeCell ref="E8:E9"/>
    <mergeCell ref="E10:E12"/>
    <mergeCell ref="F3:F7"/>
    <mergeCell ref="F8:F12"/>
    <mergeCell ref="G3:G7"/>
    <mergeCell ref="G8:G12"/>
    <mergeCell ref="I13:I14"/>
    <mergeCell ref="J13:J14"/>
    <mergeCell ref="K13:K14"/>
    <mergeCell ref="A13:H1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7"/>
  <sheetViews>
    <sheetView zoomScale="60" zoomScaleNormal="60" workbookViewId="0">
      <pane ySplit="2" topLeftCell="A3" activePane="bottomLeft" state="frozen"/>
      <selection/>
      <selection pane="bottomLeft" activeCell="C6" sqref="C6:C7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50.1454545454545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4" width="8.78181818181818" style="9"/>
    <col min="15" max="15" width="10.3363636363636" style="9"/>
    <col min="16" max="16384" width="8.78181818181818" style="9"/>
  </cols>
  <sheetData>
    <row r="1" ht="45" customHeight="1" spans="1:25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customFormat="1" customHeight="1" spans="1:25">
      <c r="A2" s="53" t="s">
        <v>1</v>
      </c>
      <c r="B2" s="53" t="s">
        <v>2</v>
      </c>
      <c r="C2" s="53" t="s">
        <v>3</v>
      </c>
      <c r="D2" s="54" t="s">
        <v>4</v>
      </c>
      <c r="E2" s="53" t="s">
        <v>5</v>
      </c>
      <c r="F2" s="53" t="s">
        <v>6</v>
      </c>
      <c r="G2" s="53" t="s">
        <v>7</v>
      </c>
      <c r="H2" s="55" t="s">
        <v>8</v>
      </c>
      <c r="I2" s="56" t="s">
        <v>9</v>
      </c>
      <c r="J2" s="57" t="s">
        <v>10</v>
      </c>
      <c r="K2" s="58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69" customFormat="1" customHeight="1" spans="1:25">
      <c r="A3" s="22">
        <v>45967</v>
      </c>
      <c r="B3" s="22" t="s">
        <v>189</v>
      </c>
      <c r="C3" s="23" t="s">
        <v>13</v>
      </c>
      <c r="D3" s="39">
        <v>1000072875</v>
      </c>
      <c r="E3" s="40" t="s">
        <v>190</v>
      </c>
      <c r="F3" s="23" t="s">
        <v>191</v>
      </c>
      <c r="G3" s="68" t="s">
        <v>192</v>
      </c>
      <c r="H3" s="28" t="s">
        <v>36</v>
      </c>
      <c r="I3" s="27">
        <v>16000</v>
      </c>
      <c r="J3" s="29">
        <v>0.165</v>
      </c>
      <c r="K3" s="30">
        <v>2640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="69" customFormat="1" customHeight="1" spans="1:25">
      <c r="A4" s="22"/>
      <c r="B4" s="22"/>
      <c r="C4" s="23"/>
      <c r="D4" s="39"/>
      <c r="E4" s="40"/>
      <c r="F4" s="23"/>
      <c r="G4" s="68"/>
      <c r="H4" s="38" t="s">
        <v>23</v>
      </c>
      <c r="I4" s="66">
        <v>16000</v>
      </c>
      <c r="J4" s="33">
        <v>0.078</v>
      </c>
      <c r="K4" s="34">
        <v>1248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="69" customFormat="1" customHeight="1" spans="1:25">
      <c r="A5" s="22"/>
      <c r="B5" s="22"/>
      <c r="C5" s="23"/>
      <c r="D5" s="39"/>
      <c r="E5" s="40"/>
      <c r="F5" s="23"/>
      <c r="G5" s="68"/>
      <c r="H5" s="38" t="s">
        <v>26</v>
      </c>
      <c r="I5" s="23">
        <v>16000</v>
      </c>
      <c r="J5" s="33">
        <v>0.67</v>
      </c>
      <c r="K5" s="34">
        <v>10720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="69" customFormat="1" customHeight="1" spans="1:25">
      <c r="A6" s="22">
        <v>45978</v>
      </c>
      <c r="B6" s="23" t="s">
        <v>189</v>
      </c>
      <c r="C6" s="23" t="s">
        <v>13</v>
      </c>
      <c r="D6" s="39">
        <v>1000073240</v>
      </c>
      <c r="E6" s="40" t="s">
        <v>193</v>
      </c>
      <c r="F6" s="23" t="s">
        <v>194</v>
      </c>
      <c r="G6" s="68" t="s">
        <v>195</v>
      </c>
      <c r="H6" s="76" t="s">
        <v>196</v>
      </c>
      <c r="I6" s="66">
        <v>7010</v>
      </c>
      <c r="J6" s="77">
        <v>0.67</v>
      </c>
      <c r="K6" s="78">
        <f>I6*J6</f>
        <v>4696.7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="69" customFormat="1" customHeight="1" spans="1:25">
      <c r="A7" s="22"/>
      <c r="B7" s="23"/>
      <c r="C7" s="23"/>
      <c r="D7" s="39"/>
      <c r="E7" s="40"/>
      <c r="F7" s="23"/>
      <c r="G7" s="68"/>
      <c r="H7" s="76" t="s">
        <v>197</v>
      </c>
      <c r="I7" s="66">
        <v>7210</v>
      </c>
      <c r="J7" s="33">
        <v>0.11</v>
      </c>
      <c r="K7" s="79">
        <v>793.1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="69" customFormat="1" customHeight="1" spans="1:25">
      <c r="A8" s="22">
        <v>45978</v>
      </c>
      <c r="B8" s="22" t="s">
        <v>189</v>
      </c>
      <c r="C8" s="23" t="s">
        <v>13</v>
      </c>
      <c r="D8" s="39">
        <v>1000073856</v>
      </c>
      <c r="E8" s="40" t="s">
        <v>190</v>
      </c>
      <c r="F8" s="23" t="s">
        <v>198</v>
      </c>
      <c r="G8" s="68" t="s">
        <v>199</v>
      </c>
      <c r="H8" s="28" t="s">
        <v>18</v>
      </c>
      <c r="I8" s="23">
        <v>16800</v>
      </c>
      <c r="J8" s="29">
        <v>0.218</v>
      </c>
      <c r="K8" s="30">
        <v>3662.4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="69" customFormat="1" customHeight="1" spans="1:25">
      <c r="A9" s="22"/>
      <c r="B9" s="22"/>
      <c r="C9" s="23"/>
      <c r="D9" s="39">
        <v>1000073243</v>
      </c>
      <c r="E9" s="40" t="s">
        <v>190</v>
      </c>
      <c r="F9" s="23"/>
      <c r="G9" s="68"/>
      <c r="H9" s="28" t="s">
        <v>36</v>
      </c>
      <c r="I9" s="27">
        <v>800</v>
      </c>
      <c r="J9" s="29">
        <v>0.165</v>
      </c>
      <c r="K9" s="30">
        <v>132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="69" customFormat="1" customHeight="1" spans="1:25">
      <c r="A10" s="22"/>
      <c r="B10" s="22"/>
      <c r="C10" s="23"/>
      <c r="D10" s="39"/>
      <c r="E10" s="40"/>
      <c r="F10" s="23"/>
      <c r="G10" s="68"/>
      <c r="H10" s="76" t="s">
        <v>200</v>
      </c>
      <c r="I10" s="27">
        <v>16800</v>
      </c>
      <c r="J10" s="77">
        <f>0.033*6</f>
        <v>0.198</v>
      </c>
      <c r="K10" s="78">
        <v>3326.4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="69" customFormat="1" customHeight="1" spans="1:25">
      <c r="A11" s="22"/>
      <c r="B11" s="22"/>
      <c r="C11" s="23"/>
      <c r="D11" s="39"/>
      <c r="E11" s="40"/>
      <c r="F11" s="23"/>
      <c r="G11" s="68"/>
      <c r="H11" s="38" t="s">
        <v>23</v>
      </c>
      <c r="I11" s="66">
        <v>800</v>
      </c>
      <c r="J11" s="33">
        <v>0.078</v>
      </c>
      <c r="K11" s="34">
        <v>62.4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="69" customFormat="1" customHeight="1" spans="1:25">
      <c r="A12" s="22"/>
      <c r="B12" s="22"/>
      <c r="C12" s="23"/>
      <c r="D12" s="39"/>
      <c r="E12" s="40"/>
      <c r="F12" s="23"/>
      <c r="G12" s="68"/>
      <c r="H12" s="38" t="s">
        <v>26</v>
      </c>
      <c r="I12" s="23">
        <v>800</v>
      </c>
      <c r="J12" s="33">
        <v>0.67</v>
      </c>
      <c r="K12" s="34">
        <v>536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="9" customFormat="1" customHeight="1" spans="1:25">
      <c r="A13" s="41" t="s">
        <v>27</v>
      </c>
      <c r="B13" s="41"/>
      <c r="C13" s="42"/>
      <c r="D13" s="42"/>
      <c r="E13" s="42"/>
      <c r="F13" s="42"/>
      <c r="G13" s="42"/>
      <c r="H13" s="42"/>
      <c r="I13" s="44">
        <f>SUM(I3:I12)</f>
        <v>98220</v>
      </c>
      <c r="J13" s="45"/>
      <c r="K13" s="46">
        <f>SUM(K3:K12)</f>
        <v>27817</v>
      </c>
    </row>
    <row r="14" s="9" customFormat="1" customHeight="1" spans="1:25">
      <c r="A14" s="47"/>
      <c r="B14" s="47"/>
      <c r="C14" s="48"/>
      <c r="D14" s="48"/>
      <c r="E14" s="48"/>
      <c r="F14" s="48"/>
      <c r="G14" s="48"/>
      <c r="H14" s="48"/>
      <c r="I14" s="50"/>
      <c r="J14" s="51"/>
      <c r="K14" s="52"/>
    </row>
    <row r="15" customHeight="1" spans="1:25">
      <c r="B15" s="9"/>
      <c r="C15" s="9"/>
      <c r="D15" s="9"/>
      <c r="E15" s="9"/>
      <c r="F15" s="9"/>
      <c r="G15" s="9"/>
      <c r="H15" s="9"/>
      <c r="I15" s="9"/>
      <c r="J15" s="9"/>
      <c r="K15" s="9"/>
    </row>
    <row r="16" customHeight="1" spans="1:25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Height="1" spans="2:11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Height="1" spans="2:11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Height="1" spans="2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Height="1" spans="2:11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Height="1" spans="2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Height="1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Height="1" spans="2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Height="1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Height="1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Height="1" spans="2:1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Height="1" spans="2:1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Height="1" spans="2:11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Height="1" spans="2:11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Height="1" spans="2:11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Height="1" spans="2:11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Height="1" spans="2:11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Height="1" spans="2:11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Height="1" spans="2:11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Height="1" spans="2:11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Height="1" spans="2:11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Height="1" spans="2:11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Height="1" spans="2:11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Height="1" spans="2:11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Height="1" spans="2:11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Height="1" spans="2:11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Height="1" spans="2:11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Height="1" spans="2:11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Height="1" spans="2:11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Height="1" spans="2:11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Height="1" spans="2:11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Height="1" spans="2:11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Height="1" spans="2:11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Height="1" spans="2:11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Height="1" spans="2:11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Height="1" spans="2:11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Height="1" spans="2:11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Height="1" spans="2:11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Height="1" spans="2:11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Height="1" spans="2:11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Height="1" spans="2:11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Height="1" spans="2:11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Height="1" spans="2:11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Height="1" spans="2:11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Height="1" spans="2:11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Height="1" spans="2:11"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Height="1" spans="2:11"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Height="1" spans="2:11"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Height="1" spans="2:11"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Height="1" spans="2:11"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Height="1" spans="2:11"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Height="1" spans="2:11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Height="1" spans="2:11"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Height="1" spans="2:11"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Height="1" spans="2:11"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Height="1" spans="2:11"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Height="1" spans="2:11">
      <c r="B77" s="9"/>
      <c r="C77" s="9"/>
      <c r="D77" s="9"/>
      <c r="E77" s="9"/>
      <c r="F77" s="9"/>
      <c r="G77" s="9"/>
      <c r="H77" s="9"/>
      <c r="I77" s="9"/>
      <c r="J77" s="9"/>
      <c r="K77" s="9"/>
    </row>
  </sheetData>
  <autoFilter xmlns:etc="http://www.wps.cn/officeDocument/2017/etCustomData" ref="A2:K14" etc:filterBottomFollowUsedRange="0">
    <extLst/>
  </autoFilter>
  <mergeCells count="26">
    <mergeCell ref="A1:K1"/>
    <mergeCell ref="A3:A5"/>
    <mergeCell ref="A6:A7"/>
    <mergeCell ref="A8:A12"/>
    <mergeCell ref="B3:B5"/>
    <mergeCell ref="B6:B7"/>
    <mergeCell ref="B8:B12"/>
    <mergeCell ref="C3:C5"/>
    <mergeCell ref="C6:C7"/>
    <mergeCell ref="C8:C12"/>
    <mergeCell ref="D3:D5"/>
    <mergeCell ref="D6:D7"/>
    <mergeCell ref="D9:D12"/>
    <mergeCell ref="E3:E5"/>
    <mergeCell ref="E6:E7"/>
    <mergeCell ref="E9:E12"/>
    <mergeCell ref="F3:F5"/>
    <mergeCell ref="F6:F7"/>
    <mergeCell ref="F8:F12"/>
    <mergeCell ref="G3:G5"/>
    <mergeCell ref="G6:G7"/>
    <mergeCell ref="G8:G12"/>
    <mergeCell ref="I13:I14"/>
    <mergeCell ref="J13:J14"/>
    <mergeCell ref="K13:K14"/>
    <mergeCell ref="A13:H14"/>
  </mergeCells>
  <pageMargins left="0.75" right="0.75" top="1" bottom="1" header="0.5" footer="0.5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2"/>
  <sheetViews>
    <sheetView zoomScale="60" zoomScaleNormal="60" workbookViewId="0">
      <pane ySplit="2" topLeftCell="A3" activePane="bottomLeft" state="frozen"/>
      <selection/>
      <selection pane="bottomLeft" activeCell="G13" sqref="G13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2" width="8.78181818181818" style="9"/>
    <col min="13" max="13" width="17.2181818181818" style="9" customWidth="1"/>
    <col min="14" max="14" width="8.78181818181818" style="9"/>
    <col min="15" max="15" width="10.3363636363636" style="9"/>
    <col min="16" max="16384" width="8.78181818181818" style="9"/>
  </cols>
  <sheetData>
    <row r="1" ht="45" customHeight="1" spans="1:25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customFormat="1" customHeight="1" spans="1:25">
      <c r="A2" s="53" t="s">
        <v>1</v>
      </c>
      <c r="B2" s="53" t="s">
        <v>2</v>
      </c>
      <c r="C2" s="53" t="s">
        <v>3</v>
      </c>
      <c r="D2" s="54" t="s">
        <v>4</v>
      </c>
      <c r="E2" s="53" t="s">
        <v>5</v>
      </c>
      <c r="F2" s="53" t="s">
        <v>6</v>
      </c>
      <c r="G2" s="53" t="s">
        <v>7</v>
      </c>
      <c r="H2" s="55" t="s">
        <v>8</v>
      </c>
      <c r="I2" s="56" t="s">
        <v>9</v>
      </c>
      <c r="J2" s="57" t="s">
        <v>10</v>
      </c>
      <c r="K2" s="58" t="s">
        <v>11</v>
      </c>
      <c r="L2" s="90"/>
      <c r="M2" s="89"/>
      <c r="N2" s="89"/>
      <c r="O2" s="89"/>
      <c r="P2" s="9"/>
      <c r="Q2" s="9"/>
      <c r="R2" s="9"/>
      <c r="S2" s="9"/>
      <c r="T2" s="9"/>
      <c r="U2" s="9"/>
      <c r="V2" s="9"/>
      <c r="W2" s="9"/>
      <c r="X2" s="9"/>
      <c r="Y2" s="9"/>
    </row>
    <row r="3" customFormat="1" customHeight="1" spans="1:25">
      <c r="A3" s="91"/>
      <c r="B3" s="92"/>
      <c r="C3" s="38"/>
      <c r="D3" s="93"/>
      <c r="E3" s="94"/>
      <c r="F3" s="38"/>
      <c r="G3" s="95"/>
      <c r="H3" s="92"/>
      <c r="I3" s="96"/>
      <c r="J3" s="97"/>
      <c r="K3" s="98"/>
      <c r="L3" s="9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customFormat="1" customHeight="1" spans="1:25">
      <c r="A4" s="91"/>
      <c r="B4" s="92"/>
      <c r="C4" s="38"/>
      <c r="D4" s="100"/>
      <c r="E4" s="101"/>
      <c r="F4" s="38"/>
      <c r="G4" s="95"/>
      <c r="H4" s="92"/>
      <c r="I4" s="96"/>
      <c r="J4" s="97"/>
      <c r="K4" s="102"/>
      <c r="L4" s="9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customFormat="1" customHeight="1" spans="1:25">
      <c r="A5" s="91"/>
      <c r="B5" s="92"/>
      <c r="C5" s="38"/>
      <c r="D5" s="100"/>
      <c r="E5" s="101"/>
      <c r="F5" s="38"/>
      <c r="G5" s="95"/>
      <c r="H5" s="38"/>
      <c r="I5" s="96"/>
      <c r="J5" s="97"/>
      <c r="K5" s="98"/>
      <c r="L5" s="9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customFormat="1" customHeight="1" spans="1:25">
      <c r="A6" s="91"/>
      <c r="B6" s="92"/>
      <c r="C6" s="38"/>
      <c r="D6" s="100"/>
      <c r="E6" s="101"/>
      <c r="F6" s="38"/>
      <c r="G6" s="95"/>
      <c r="H6" s="92"/>
      <c r="I6" s="96"/>
      <c r="J6" s="103"/>
      <c r="K6" s="98"/>
      <c r="L6" s="9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customFormat="1" customHeight="1" spans="1:25">
      <c r="A7" s="91"/>
      <c r="B7" s="92"/>
      <c r="C7" s="38"/>
      <c r="D7" s="100"/>
      <c r="E7" s="101"/>
      <c r="F7" s="38"/>
      <c r="G7" s="95"/>
      <c r="H7" s="38"/>
      <c r="I7" s="96"/>
      <c r="J7" s="103"/>
      <c r="K7" s="98"/>
      <c r="L7" s="9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customFormat="1" customHeight="1" spans="1:25">
      <c r="A8" s="91"/>
      <c r="B8" s="92"/>
      <c r="C8" s="38"/>
      <c r="D8" s="104"/>
      <c r="E8" s="105"/>
      <c r="F8" s="38"/>
      <c r="G8" s="95"/>
      <c r="H8" s="95"/>
      <c r="I8" s="106"/>
      <c r="J8" s="107"/>
      <c r="K8" s="108"/>
      <c r="L8" s="9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customFormat="1" customHeight="1" spans="1:25">
      <c r="A9" s="91"/>
      <c r="B9" s="92"/>
      <c r="C9" s="38"/>
      <c r="D9" s="104"/>
      <c r="E9" s="105"/>
      <c r="F9" s="38"/>
      <c r="G9" s="95"/>
      <c r="H9" s="92"/>
      <c r="I9" s="38"/>
      <c r="J9" s="97"/>
      <c r="K9" s="102"/>
      <c r="L9" s="9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customFormat="1" customHeight="1" spans="1:25">
      <c r="A10" s="91"/>
      <c r="B10" s="92"/>
      <c r="C10" s="38"/>
      <c r="D10" s="93"/>
      <c r="E10" s="94"/>
      <c r="F10" s="38"/>
      <c r="G10" s="95"/>
      <c r="H10" s="95"/>
      <c r="I10" s="95"/>
      <c r="J10" s="103"/>
      <c r="K10" s="109"/>
      <c r="L10" s="9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customFormat="1" customHeight="1" spans="1:25">
      <c r="A11" s="91"/>
      <c r="B11" s="92"/>
      <c r="C11" s="38"/>
      <c r="D11" s="100"/>
      <c r="E11" s="101"/>
      <c r="F11" s="38"/>
      <c r="G11" s="95"/>
      <c r="H11" s="38"/>
      <c r="I11" s="95"/>
      <c r="J11" s="103"/>
      <c r="K11" s="98"/>
      <c r="L11" s="9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customFormat="1" customHeight="1" spans="1:25">
      <c r="A12" s="91"/>
      <c r="B12" s="92"/>
      <c r="C12" s="38"/>
      <c r="D12" s="100"/>
      <c r="E12" s="101"/>
      <c r="F12" s="38"/>
      <c r="G12" s="95"/>
      <c r="H12" s="95"/>
      <c r="I12" s="106"/>
      <c r="J12" s="107"/>
      <c r="K12" s="108"/>
      <c r="L12" s="9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customFormat="1" customHeight="1" spans="1:25">
      <c r="A13" s="91"/>
      <c r="B13" s="92"/>
      <c r="C13" s="38"/>
      <c r="D13" s="110"/>
      <c r="E13" s="111"/>
      <c r="F13" s="38"/>
      <c r="G13" s="95"/>
      <c r="H13" s="112"/>
      <c r="I13" s="95"/>
      <c r="J13" s="97"/>
      <c r="K13" s="102"/>
      <c r="L13" s="9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customFormat="1" customHeight="1" spans="1:25">
      <c r="A14" s="91"/>
      <c r="B14" s="92"/>
      <c r="C14" s="38"/>
      <c r="D14" s="104"/>
      <c r="E14" s="105"/>
      <c r="F14" s="38"/>
      <c r="G14" s="95"/>
      <c r="H14" s="95"/>
      <c r="I14" s="106"/>
      <c r="J14" s="107"/>
      <c r="K14" s="108"/>
      <c r="L14" s="9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customFormat="1" customHeight="1" spans="1:25">
      <c r="A15" s="91"/>
      <c r="B15" s="92"/>
      <c r="C15" s="38"/>
      <c r="D15" s="104"/>
      <c r="E15" s="105"/>
      <c r="F15" s="38"/>
      <c r="G15" s="95"/>
      <c r="H15" s="95"/>
      <c r="I15" s="106"/>
      <c r="J15" s="103"/>
      <c r="K15" s="109"/>
      <c r="L15" s="9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customFormat="1" customHeight="1" spans="1:25">
      <c r="A16" s="91"/>
      <c r="B16" s="92"/>
      <c r="C16" s="38"/>
      <c r="D16" s="104"/>
      <c r="E16" s="105"/>
      <c r="F16" s="38"/>
      <c r="G16" s="95"/>
      <c r="H16" s="38"/>
      <c r="I16" s="106"/>
      <c r="J16" s="103"/>
      <c r="K16" s="98"/>
      <c r="L16" s="9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customFormat="1" customHeight="1" spans="1:25">
      <c r="A17" s="91"/>
      <c r="B17" s="92"/>
      <c r="C17" s="38"/>
      <c r="D17" s="104"/>
      <c r="E17" s="105"/>
      <c r="F17" s="38"/>
      <c r="G17" s="95"/>
      <c r="H17" s="95"/>
      <c r="I17" s="106"/>
      <c r="J17" s="107"/>
      <c r="K17" s="108"/>
      <c r="L17" s="9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customFormat="1" customHeight="1" spans="1:25">
      <c r="A18" s="91"/>
      <c r="B18" s="92"/>
      <c r="C18" s="38"/>
      <c r="D18" s="104"/>
      <c r="E18" s="105"/>
      <c r="F18" s="38"/>
      <c r="G18" s="95"/>
      <c r="H18" s="112"/>
      <c r="I18" s="106"/>
      <c r="J18" s="97"/>
      <c r="K18" s="102"/>
      <c r="L18" s="9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customFormat="1" customHeight="1" spans="1:25">
      <c r="A19" s="47" t="s">
        <v>27</v>
      </c>
      <c r="B19" s="47"/>
      <c r="C19" s="48"/>
      <c r="D19" s="48"/>
      <c r="E19" s="48"/>
      <c r="F19" s="48"/>
      <c r="G19" s="48"/>
      <c r="H19" s="49"/>
      <c r="I19" s="44">
        <f>SUM(I3:I18)</f>
        <v>0</v>
      </c>
      <c r="J19" s="45"/>
      <c r="K19" s="46">
        <f>SUM(K3:K18)</f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customFormat="1" customHeight="1" spans="1:25">
      <c r="A20" s="47"/>
      <c r="B20" s="47"/>
      <c r="C20" s="48"/>
      <c r="D20" s="48"/>
      <c r="E20" s="48"/>
      <c r="F20" s="48"/>
      <c r="G20" s="48"/>
      <c r="H20" s="49"/>
      <c r="I20" s="50"/>
      <c r="J20" s="51"/>
      <c r="K20" s="52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customHeight="1" spans="1:25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Height="1" spans="1:25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Height="1" spans="1:25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Height="1" spans="1:25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Height="1" spans="1:25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Height="1" spans="1:25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Height="1" spans="1:25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Height="1" spans="1: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Height="1" spans="1: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Height="1" spans="1: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Height="1" spans="1: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Height="1" spans="1: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Height="1" spans="3:11">
      <c r="C33" s="9"/>
      <c r="D33" s="9"/>
      <c r="E33" s="9"/>
      <c r="F33" s="9"/>
      <c r="G33" s="9"/>
      <c r="H33" s="9"/>
      <c r="I33" s="9"/>
      <c r="J33" s="9"/>
      <c r="K33" s="9"/>
    </row>
    <row r="34" customHeight="1" spans="3:11">
      <c r="C34" s="9"/>
      <c r="D34" s="9"/>
      <c r="E34" s="9"/>
      <c r="F34" s="9"/>
      <c r="G34" s="9"/>
      <c r="H34" s="9"/>
      <c r="I34" s="9"/>
      <c r="J34" s="9"/>
      <c r="K34" s="9"/>
    </row>
    <row r="35" customHeight="1" spans="3:11">
      <c r="C35" s="9"/>
      <c r="D35" s="9"/>
      <c r="E35" s="9"/>
      <c r="F35" s="9"/>
      <c r="G35" s="9"/>
      <c r="H35" s="9"/>
      <c r="I35" s="9"/>
      <c r="J35" s="9"/>
      <c r="K35" s="9"/>
    </row>
    <row r="36" customHeight="1" spans="3:11">
      <c r="C36" s="9"/>
      <c r="D36" s="9"/>
      <c r="E36" s="9"/>
      <c r="F36" s="9"/>
      <c r="G36" s="9"/>
      <c r="H36" s="9"/>
      <c r="I36" s="9"/>
      <c r="J36" s="9"/>
      <c r="K36" s="9"/>
    </row>
    <row r="37" customHeight="1" spans="3:11">
      <c r="C37" s="9"/>
      <c r="D37" s="9"/>
      <c r="E37" s="9"/>
      <c r="F37" s="9"/>
      <c r="G37" s="9"/>
      <c r="H37" s="9"/>
      <c r="I37" s="9"/>
      <c r="J37" s="9"/>
      <c r="K37" s="9"/>
    </row>
    <row r="38" customHeight="1" spans="3:11">
      <c r="C38" s="9"/>
      <c r="D38" s="9"/>
      <c r="E38" s="9"/>
      <c r="F38" s="9"/>
      <c r="G38" s="9"/>
      <c r="H38" s="9"/>
      <c r="I38" s="9"/>
      <c r="J38" s="9"/>
      <c r="K38" s="9"/>
    </row>
    <row r="39" customHeight="1" spans="3:11">
      <c r="C39" s="9"/>
      <c r="D39" s="9"/>
      <c r="E39" s="9"/>
      <c r="F39" s="9"/>
      <c r="G39" s="9"/>
      <c r="H39" s="9"/>
      <c r="I39" s="9"/>
      <c r="J39" s="9"/>
      <c r="K39" s="9"/>
    </row>
    <row r="40" customHeight="1" spans="3:11">
      <c r="C40" s="9"/>
      <c r="D40" s="9"/>
      <c r="E40" s="9"/>
      <c r="F40" s="9"/>
      <c r="G40" s="9"/>
      <c r="H40" s="9"/>
      <c r="I40" s="9"/>
      <c r="J40" s="9"/>
      <c r="K40" s="9"/>
    </row>
    <row r="41" customHeight="1" spans="3:11">
      <c r="C41" s="9"/>
      <c r="D41" s="9"/>
      <c r="E41" s="9"/>
      <c r="F41" s="9"/>
      <c r="G41" s="9"/>
      <c r="H41" s="9"/>
      <c r="I41" s="9"/>
      <c r="J41" s="9"/>
      <c r="K41" s="9"/>
    </row>
    <row r="42" customHeight="1" spans="3:11">
      <c r="C42" s="9"/>
      <c r="D42" s="9"/>
      <c r="E42" s="9"/>
      <c r="F42" s="9"/>
      <c r="G42" s="9"/>
      <c r="H42" s="9"/>
      <c r="I42" s="9"/>
      <c r="J42" s="9"/>
      <c r="K42" s="9"/>
    </row>
    <row r="43" customHeight="1" spans="3:11">
      <c r="C43" s="9"/>
      <c r="D43" s="9"/>
      <c r="E43" s="9"/>
      <c r="F43" s="9"/>
      <c r="G43" s="9"/>
      <c r="H43" s="9"/>
      <c r="I43" s="9"/>
      <c r="J43" s="9"/>
      <c r="K43" s="9"/>
    </row>
    <row r="44" customHeight="1" spans="3:11">
      <c r="C44" s="9"/>
      <c r="D44" s="9"/>
      <c r="E44" s="9"/>
      <c r="F44" s="9"/>
      <c r="G44" s="9"/>
      <c r="H44" s="9"/>
      <c r="I44" s="9"/>
      <c r="J44" s="9"/>
      <c r="K44" s="9"/>
    </row>
    <row r="45" customHeight="1" spans="3:11">
      <c r="C45" s="9"/>
      <c r="D45" s="9"/>
      <c r="E45" s="9"/>
      <c r="F45" s="9"/>
      <c r="G45" s="9"/>
      <c r="H45" s="9"/>
      <c r="I45" s="9"/>
      <c r="J45" s="9"/>
      <c r="K45" s="9"/>
    </row>
    <row r="46" customHeight="1" spans="3:11">
      <c r="C46" s="9"/>
      <c r="D46" s="9"/>
      <c r="E46" s="9"/>
      <c r="F46" s="9"/>
      <c r="G46" s="9"/>
      <c r="H46" s="9"/>
      <c r="I46" s="9"/>
      <c r="J46" s="9"/>
      <c r="K46" s="9"/>
    </row>
    <row r="47" customHeight="1" spans="3:11">
      <c r="C47" s="9"/>
      <c r="D47" s="9"/>
      <c r="E47" s="9"/>
      <c r="F47" s="9"/>
      <c r="G47" s="9"/>
      <c r="H47" s="9"/>
      <c r="I47" s="9"/>
      <c r="J47" s="9"/>
      <c r="K47" s="9"/>
    </row>
    <row r="48" customHeight="1" spans="3:11">
      <c r="C48" s="9"/>
      <c r="D48" s="9"/>
      <c r="E48" s="9"/>
      <c r="F48" s="9"/>
      <c r="G48" s="9"/>
      <c r="H48" s="9"/>
      <c r="I48" s="9"/>
      <c r="J48" s="9"/>
      <c r="K48" s="9"/>
    </row>
    <row r="49" customHeight="1" spans="3:11">
      <c r="C49" s="9"/>
      <c r="D49" s="9"/>
      <c r="E49" s="9"/>
      <c r="F49" s="9"/>
      <c r="G49" s="9"/>
      <c r="H49" s="9"/>
      <c r="I49" s="9"/>
      <c r="J49" s="9"/>
      <c r="K49" s="9"/>
    </row>
    <row r="50" customHeight="1" spans="3:11">
      <c r="C50" s="9"/>
      <c r="D50" s="9"/>
      <c r="E50" s="9"/>
      <c r="F50" s="9"/>
      <c r="G50" s="9"/>
      <c r="H50" s="9"/>
      <c r="I50" s="9"/>
      <c r="J50" s="9"/>
      <c r="K50" s="9"/>
    </row>
    <row r="51" customHeight="1" spans="3:11">
      <c r="C51" s="9"/>
      <c r="D51" s="9"/>
      <c r="E51" s="9"/>
      <c r="F51" s="9"/>
      <c r="G51" s="9"/>
      <c r="H51" s="9"/>
      <c r="I51" s="9"/>
      <c r="J51" s="9"/>
      <c r="K51" s="9"/>
    </row>
    <row r="52" customHeight="1" spans="3:11">
      <c r="C52" s="9"/>
      <c r="D52" s="9"/>
      <c r="E52" s="9"/>
      <c r="F52" s="9"/>
      <c r="G52" s="9"/>
      <c r="H52" s="9"/>
      <c r="I52" s="9"/>
      <c r="J52" s="9"/>
      <c r="K52" s="9"/>
    </row>
    <row r="53" customHeight="1" spans="3:11">
      <c r="C53" s="9"/>
      <c r="D53" s="9"/>
      <c r="E53" s="9"/>
      <c r="F53" s="9"/>
      <c r="G53" s="9"/>
      <c r="H53" s="9"/>
      <c r="I53" s="9"/>
      <c r="J53" s="9"/>
      <c r="K53" s="9"/>
    </row>
    <row r="54" customHeight="1" spans="3:11">
      <c r="C54" s="9"/>
      <c r="D54" s="9"/>
      <c r="E54" s="9"/>
      <c r="F54" s="9"/>
      <c r="G54" s="9"/>
      <c r="H54" s="9"/>
      <c r="I54" s="9"/>
      <c r="J54" s="9"/>
      <c r="K54" s="9"/>
    </row>
    <row r="55" customHeight="1" spans="3:11">
      <c r="C55" s="9"/>
      <c r="D55" s="9"/>
      <c r="E55" s="9"/>
      <c r="F55" s="9"/>
      <c r="G55" s="9"/>
      <c r="H55" s="9"/>
      <c r="I55" s="9"/>
      <c r="J55" s="9"/>
      <c r="K55" s="9"/>
    </row>
    <row r="56" customHeight="1" spans="3:11">
      <c r="C56" s="9"/>
      <c r="D56" s="9"/>
      <c r="E56" s="9"/>
      <c r="F56" s="9"/>
      <c r="G56" s="9"/>
      <c r="H56" s="9"/>
      <c r="I56" s="9"/>
      <c r="J56" s="9"/>
      <c r="K56" s="9"/>
    </row>
    <row r="57" customHeight="1" spans="3:11">
      <c r="C57" s="9"/>
      <c r="D57" s="9"/>
      <c r="E57" s="9"/>
      <c r="F57" s="9"/>
      <c r="G57" s="9"/>
      <c r="H57" s="9"/>
      <c r="I57" s="9"/>
      <c r="J57" s="9"/>
      <c r="K57" s="9"/>
    </row>
    <row r="58" customHeight="1" spans="3:11">
      <c r="C58" s="9"/>
      <c r="D58" s="9"/>
      <c r="E58" s="9"/>
      <c r="F58" s="9"/>
      <c r="G58" s="9"/>
      <c r="H58" s="9"/>
      <c r="I58" s="9"/>
      <c r="J58" s="9"/>
      <c r="K58" s="9"/>
    </row>
    <row r="59" customHeight="1" spans="3:11">
      <c r="C59" s="9"/>
      <c r="D59" s="9"/>
      <c r="E59" s="9"/>
      <c r="F59" s="9"/>
      <c r="G59" s="9"/>
      <c r="H59" s="9"/>
      <c r="I59" s="9"/>
      <c r="J59" s="9"/>
      <c r="K59" s="9"/>
    </row>
    <row r="60" customHeight="1" spans="3:11">
      <c r="C60" s="9"/>
      <c r="D60" s="9"/>
      <c r="E60" s="9"/>
      <c r="F60" s="9"/>
      <c r="G60" s="9"/>
      <c r="H60" s="9"/>
      <c r="I60" s="9"/>
      <c r="J60" s="9"/>
      <c r="K60" s="9"/>
    </row>
    <row r="61" customHeight="1" spans="3:11">
      <c r="C61" s="9"/>
      <c r="D61" s="9"/>
      <c r="E61" s="9"/>
      <c r="F61" s="9"/>
      <c r="G61" s="9"/>
      <c r="H61" s="9"/>
      <c r="I61" s="9"/>
      <c r="J61" s="9"/>
      <c r="K61" s="9"/>
    </row>
    <row r="62" customHeight="1" spans="3:11">
      <c r="C62" s="9"/>
      <c r="D62" s="9"/>
      <c r="E62" s="9"/>
      <c r="F62" s="9"/>
      <c r="G62" s="9"/>
      <c r="H62" s="9"/>
      <c r="I62" s="9"/>
      <c r="J62" s="9"/>
      <c r="K62" s="9"/>
    </row>
    <row r="63" customHeight="1" spans="3:11">
      <c r="C63" s="9"/>
      <c r="D63" s="9"/>
      <c r="E63" s="9"/>
      <c r="F63" s="9"/>
      <c r="G63" s="9"/>
      <c r="H63" s="9"/>
      <c r="I63" s="9"/>
      <c r="J63" s="9"/>
      <c r="K63" s="9"/>
    </row>
    <row r="64" customHeight="1" spans="3:11">
      <c r="C64" s="9"/>
      <c r="D64" s="9"/>
      <c r="E64" s="9"/>
      <c r="F64" s="9"/>
      <c r="G64" s="9"/>
      <c r="H64" s="9"/>
      <c r="I64" s="9"/>
      <c r="J64" s="9"/>
      <c r="K64" s="9"/>
    </row>
    <row r="65" customHeight="1" spans="3:11">
      <c r="C65" s="9"/>
      <c r="D65" s="9"/>
      <c r="E65" s="9"/>
      <c r="F65" s="9"/>
      <c r="G65" s="9"/>
      <c r="H65" s="9"/>
      <c r="I65" s="9"/>
      <c r="J65" s="9"/>
      <c r="K65" s="9"/>
    </row>
    <row r="66" customHeight="1" spans="3:11">
      <c r="C66" s="9"/>
      <c r="D66" s="9"/>
      <c r="E66" s="9"/>
      <c r="F66" s="9"/>
      <c r="G66" s="9"/>
      <c r="H66" s="9"/>
      <c r="I66" s="9"/>
      <c r="J66" s="9"/>
      <c r="K66" s="9"/>
    </row>
    <row r="67" customHeight="1" spans="3:11">
      <c r="C67" s="9"/>
      <c r="D67" s="9"/>
      <c r="E67" s="9"/>
      <c r="F67" s="9"/>
      <c r="G67" s="9"/>
      <c r="H67" s="9"/>
      <c r="I67" s="9"/>
      <c r="J67" s="9"/>
      <c r="K67" s="9"/>
    </row>
    <row r="68" customHeight="1" spans="3:11">
      <c r="C68" s="9"/>
      <c r="D68" s="9"/>
      <c r="E68" s="9"/>
      <c r="F68" s="9"/>
      <c r="G68" s="9"/>
      <c r="H68" s="9"/>
      <c r="I68" s="9"/>
      <c r="J68" s="9"/>
      <c r="K68" s="9"/>
    </row>
    <row r="69" customHeight="1" spans="3:11">
      <c r="C69" s="9"/>
      <c r="D69" s="9"/>
      <c r="E69" s="9"/>
      <c r="F69" s="9"/>
      <c r="G69" s="9"/>
      <c r="H69" s="9"/>
      <c r="I69" s="9"/>
      <c r="J69" s="9"/>
      <c r="K69" s="9"/>
    </row>
    <row r="70" customHeight="1" spans="3:11">
      <c r="C70" s="9"/>
      <c r="D70" s="9"/>
      <c r="E70" s="9"/>
      <c r="F70" s="9"/>
      <c r="G70" s="9"/>
      <c r="H70" s="9"/>
      <c r="I70" s="9"/>
      <c r="J70" s="9"/>
      <c r="K70" s="9"/>
    </row>
    <row r="71" customHeight="1" spans="3:11">
      <c r="C71" s="9"/>
      <c r="D71" s="9"/>
      <c r="E71" s="9"/>
      <c r="F71" s="9"/>
      <c r="G71" s="9"/>
      <c r="H71" s="9"/>
      <c r="I71" s="9"/>
      <c r="J71" s="9"/>
      <c r="K71" s="9"/>
    </row>
    <row r="72" customHeight="1" spans="3:11">
      <c r="C72" s="9"/>
      <c r="D72" s="9"/>
      <c r="E72" s="9"/>
      <c r="F72" s="9"/>
      <c r="G72" s="9"/>
      <c r="H72" s="9"/>
      <c r="I72" s="9"/>
      <c r="J72" s="9"/>
      <c r="K72" s="9"/>
    </row>
    <row r="73" customHeight="1" spans="3:11">
      <c r="C73" s="9"/>
      <c r="D73" s="9"/>
      <c r="E73" s="9"/>
      <c r="F73" s="9"/>
      <c r="G73" s="9"/>
      <c r="H73" s="9"/>
      <c r="I73" s="9"/>
      <c r="J73" s="9"/>
      <c r="K73" s="9"/>
    </row>
    <row r="74" customHeight="1" spans="3:11">
      <c r="C74" s="9"/>
      <c r="D74" s="9"/>
      <c r="E74" s="9"/>
      <c r="F74" s="9"/>
      <c r="G74" s="9"/>
      <c r="H74" s="9"/>
      <c r="I74" s="9"/>
      <c r="J74" s="9"/>
      <c r="K74" s="9"/>
    </row>
    <row r="75" customHeight="1" spans="3:11">
      <c r="C75" s="9"/>
      <c r="D75" s="9"/>
      <c r="E75" s="9"/>
      <c r="F75" s="9"/>
      <c r="G75" s="9"/>
      <c r="H75" s="9"/>
      <c r="I75" s="9"/>
      <c r="J75" s="9"/>
      <c r="K75" s="9"/>
    </row>
    <row r="76" customHeight="1" spans="3:11">
      <c r="C76" s="9"/>
      <c r="D76" s="9"/>
      <c r="E76" s="9"/>
      <c r="F76" s="9"/>
      <c r="G76" s="9"/>
      <c r="H76" s="9"/>
      <c r="I76" s="9"/>
      <c r="J76" s="9"/>
      <c r="K76" s="9"/>
    </row>
    <row r="77" customHeight="1" spans="3:11">
      <c r="C77" s="9"/>
      <c r="D77" s="9"/>
      <c r="E77" s="9"/>
      <c r="F77" s="9"/>
      <c r="G77" s="9"/>
      <c r="H77" s="9"/>
      <c r="I77" s="9"/>
      <c r="J77" s="9"/>
      <c r="K77" s="9"/>
    </row>
    <row r="78" customHeight="1" spans="3:11">
      <c r="C78" s="9"/>
      <c r="D78" s="9"/>
      <c r="E78" s="9"/>
      <c r="F78" s="9"/>
      <c r="G78" s="9"/>
      <c r="H78" s="9"/>
      <c r="I78" s="9"/>
      <c r="J78" s="9"/>
      <c r="K78" s="9"/>
    </row>
    <row r="79" customHeight="1" spans="3:11">
      <c r="C79" s="9"/>
      <c r="D79" s="9"/>
      <c r="E79" s="9"/>
      <c r="F79" s="9"/>
      <c r="G79" s="9"/>
      <c r="H79" s="9"/>
      <c r="I79" s="9"/>
      <c r="J79" s="9"/>
      <c r="K79" s="9"/>
    </row>
    <row r="80" customHeight="1" spans="3:11">
      <c r="C80" s="9"/>
      <c r="D80" s="9"/>
      <c r="E80" s="9"/>
      <c r="F80" s="9"/>
      <c r="G80" s="9"/>
      <c r="H80" s="9"/>
      <c r="I80" s="9"/>
      <c r="J80" s="9"/>
      <c r="K80" s="9"/>
    </row>
    <row r="81" customHeight="1" spans="3:11">
      <c r="C81" s="9"/>
      <c r="D81" s="9"/>
      <c r="E81" s="9"/>
      <c r="F81" s="9"/>
      <c r="G81" s="9"/>
      <c r="H81" s="9"/>
      <c r="I81" s="9"/>
      <c r="J81" s="9"/>
      <c r="K81" s="9"/>
    </row>
    <row r="82" customHeight="1" spans="3:11">
      <c r="C82" s="9"/>
      <c r="D82" s="9"/>
      <c r="E82" s="9"/>
      <c r="F82" s="9"/>
      <c r="G82" s="9"/>
      <c r="H82" s="9"/>
      <c r="I82" s="9"/>
      <c r="J82" s="9"/>
      <c r="K82" s="9"/>
    </row>
  </sheetData>
  <autoFilter xmlns:etc="http://www.wps.cn/officeDocument/2017/etCustomData" ref="A2:K20" etc:filterBottomFollowUsedRange="0">
    <extLst/>
  </autoFilter>
  <mergeCells count="5">
    <mergeCell ref="A1:K1"/>
    <mergeCell ref="I19:I20"/>
    <mergeCell ref="J19:J20"/>
    <mergeCell ref="K19:K20"/>
    <mergeCell ref="A19:H20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zoomScale="60" zoomScaleNormal="60" workbookViewId="0">
      <pane ySplit="2" topLeftCell="A3" activePane="bottomLeft" state="frozen"/>
      <selection/>
      <selection pane="bottomLeft" activeCell="K11" sqref="K3:K11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4" width="8.78181818181818" style="9"/>
    <col min="15" max="15" width="10.3363636363636" style="9"/>
    <col min="16" max="16384" width="8.78181818181818" style="9"/>
  </cols>
  <sheetData>
    <row r="1" customHeight="1" spans="1:25">
      <c r="A1" s="83" t="s">
        <v>0</v>
      </c>
      <c r="B1" s="83"/>
      <c r="C1" s="84"/>
      <c r="D1" s="85"/>
      <c r="E1" s="84"/>
      <c r="F1" s="84"/>
      <c r="G1" s="84"/>
      <c r="H1" s="86"/>
      <c r="I1" s="84"/>
      <c r="J1" s="87"/>
      <c r="K1" s="88"/>
    </row>
    <row r="2" customFormat="1" customHeight="1" spans="1:25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8" t="s">
        <v>8</v>
      </c>
      <c r="I2" s="19" t="s">
        <v>9</v>
      </c>
      <c r="J2" s="20" t="s">
        <v>10</v>
      </c>
      <c r="K2" s="21" t="s">
        <v>11</v>
      </c>
      <c r="L2" s="89"/>
      <c r="M2" s="89"/>
      <c r="N2" s="89"/>
      <c r="O2" s="89"/>
      <c r="P2" s="9"/>
      <c r="Q2" s="9"/>
      <c r="R2" s="9"/>
      <c r="S2" s="9"/>
      <c r="T2" s="9"/>
      <c r="U2" s="9"/>
      <c r="V2" s="9"/>
      <c r="W2" s="9"/>
      <c r="X2" s="9"/>
      <c r="Y2" s="9"/>
    </row>
    <row r="3" customFormat="1" customHeight="1" spans="1:25">
      <c r="A3" s="22">
        <v>45993</v>
      </c>
      <c r="B3" s="23" t="s">
        <v>201</v>
      </c>
      <c r="C3" s="23" t="s">
        <v>13</v>
      </c>
      <c r="D3" s="24">
        <v>1000074077</v>
      </c>
      <c r="E3" s="25" t="s">
        <v>202</v>
      </c>
      <c r="F3" s="23" t="s">
        <v>203</v>
      </c>
      <c r="G3" s="68" t="s">
        <v>204</v>
      </c>
      <c r="H3" s="28" t="s">
        <v>18</v>
      </c>
      <c r="I3" s="27">
        <v>13000</v>
      </c>
      <c r="J3" s="29">
        <v>0.218</v>
      </c>
      <c r="K3" s="30">
        <v>2834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customFormat="1" customHeight="1" spans="1:25">
      <c r="A4" s="22"/>
      <c r="B4" s="23"/>
      <c r="C4" s="23"/>
      <c r="D4" s="31"/>
      <c r="E4" s="32"/>
      <c r="F4" s="23"/>
      <c r="G4" s="68"/>
      <c r="H4" s="28" t="s">
        <v>21</v>
      </c>
      <c r="I4" s="27">
        <v>13000</v>
      </c>
      <c r="J4" s="29">
        <v>0.165</v>
      </c>
      <c r="K4" s="30">
        <v>2145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customFormat="1" customHeight="1" spans="1:25">
      <c r="A5" s="22">
        <v>46000</v>
      </c>
      <c r="B5" s="23" t="s">
        <v>201</v>
      </c>
      <c r="C5" s="23" t="s">
        <v>13</v>
      </c>
      <c r="D5" s="24">
        <v>1000074551</v>
      </c>
      <c r="E5" s="25" t="s">
        <v>205</v>
      </c>
      <c r="F5" s="23" t="s">
        <v>206</v>
      </c>
      <c r="G5" s="68" t="s">
        <v>207</v>
      </c>
      <c r="H5" s="28" t="s">
        <v>18</v>
      </c>
      <c r="I5" s="27">
        <v>1805</v>
      </c>
      <c r="J5" s="29">
        <v>0.218</v>
      </c>
      <c r="K5" s="30">
        <v>393.49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customFormat="1" customHeight="1" spans="1:25">
      <c r="A6" s="22"/>
      <c r="B6" s="23"/>
      <c r="C6" s="23"/>
      <c r="D6" s="36"/>
      <c r="E6" s="37"/>
      <c r="F6" s="23"/>
      <c r="G6" s="68"/>
      <c r="H6" s="67" t="s">
        <v>208</v>
      </c>
      <c r="I6" s="27">
        <v>1805</v>
      </c>
      <c r="J6" s="29">
        <v>0.07</v>
      </c>
      <c r="K6" s="30">
        <v>126.35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customFormat="1" customHeight="1" spans="1:25">
      <c r="A7" s="22"/>
      <c r="B7" s="23"/>
      <c r="C7" s="23"/>
      <c r="D7" s="36"/>
      <c r="E7" s="37"/>
      <c r="F7" s="23"/>
      <c r="G7" s="68"/>
      <c r="H7" s="28" t="s">
        <v>209</v>
      </c>
      <c r="I7" s="27">
        <v>1805</v>
      </c>
      <c r="J7" s="33">
        <v>0.049</v>
      </c>
      <c r="K7" s="34">
        <v>88.445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customFormat="1" customHeight="1" spans="1:25">
      <c r="A8" s="22"/>
      <c r="B8" s="23"/>
      <c r="C8" s="23"/>
      <c r="D8" s="36"/>
      <c r="E8" s="37"/>
      <c r="F8" s="23"/>
      <c r="G8" s="68"/>
      <c r="H8" s="38" t="s">
        <v>210</v>
      </c>
      <c r="I8" s="27">
        <v>1805</v>
      </c>
      <c r="J8" s="33">
        <v>0.078</v>
      </c>
      <c r="K8" s="34">
        <v>140.79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customFormat="1" customHeight="1" spans="1:25">
      <c r="A9" s="22"/>
      <c r="B9" s="23"/>
      <c r="C9" s="23"/>
      <c r="D9" s="36"/>
      <c r="E9" s="37"/>
      <c r="F9" s="23"/>
      <c r="G9" s="68"/>
      <c r="H9" s="38" t="s">
        <v>26</v>
      </c>
      <c r="I9" s="27">
        <v>1805</v>
      </c>
      <c r="J9" s="33">
        <v>0.67</v>
      </c>
      <c r="K9" s="34">
        <v>1209.35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customFormat="1" customHeight="1" spans="1:25">
      <c r="A10" s="22">
        <v>45996</v>
      </c>
      <c r="B10" s="26" t="s">
        <v>201</v>
      </c>
      <c r="C10" s="23" t="s">
        <v>13</v>
      </c>
      <c r="D10" s="24">
        <v>1000074379</v>
      </c>
      <c r="E10" s="25" t="s">
        <v>211</v>
      </c>
      <c r="F10" s="23" t="s">
        <v>212</v>
      </c>
      <c r="G10" s="68" t="s">
        <v>213</v>
      </c>
      <c r="H10" s="76" t="s">
        <v>69</v>
      </c>
      <c r="I10" s="66">
        <v>2505</v>
      </c>
      <c r="J10" s="77">
        <v>0.67</v>
      </c>
      <c r="K10" s="78">
        <v>1678.35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customFormat="1" customHeight="1" spans="1:25">
      <c r="A11" s="22"/>
      <c r="B11" s="26"/>
      <c r="C11" s="23"/>
      <c r="D11" s="31"/>
      <c r="E11" s="32"/>
      <c r="F11" s="23"/>
      <c r="G11" s="68"/>
      <c r="H11" s="76" t="s">
        <v>214</v>
      </c>
      <c r="I11" s="66">
        <v>2505</v>
      </c>
      <c r="J11" s="77">
        <f>0.033*8</f>
        <v>0.264</v>
      </c>
      <c r="K11" s="78">
        <v>661.32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customFormat="1" customHeight="1" spans="1:25">
      <c r="A12" s="47" t="s">
        <v>27</v>
      </c>
      <c r="B12" s="47"/>
      <c r="C12" s="48"/>
      <c r="D12" s="48"/>
      <c r="E12" s="48"/>
      <c r="F12" s="48"/>
      <c r="G12" s="48"/>
      <c r="H12" s="48"/>
      <c r="I12" s="50">
        <f>SUM(I3:I11)</f>
        <v>40035</v>
      </c>
      <c r="J12" s="51"/>
      <c r="K12" s="52">
        <f>SUM(K3:K11)</f>
        <v>9277.095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customFormat="1" customHeight="1" spans="1:25">
      <c r="A13" s="47"/>
      <c r="B13" s="47"/>
      <c r="C13" s="48"/>
      <c r="D13" s="48"/>
      <c r="E13" s="48"/>
      <c r="F13" s="48"/>
      <c r="G13" s="48"/>
      <c r="H13" s="48"/>
      <c r="I13" s="50"/>
      <c r="J13" s="51"/>
      <c r="K13" s="52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customHeight="1" spans="1: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customHeight="1" spans="1: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customHeight="1" spans="1: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Height="1" spans="1:1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Height="1" spans="1:1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Height="1" spans="1:1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Height="1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Height="1" spans="1:1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Height="1" spans="1:1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Height="1" spans="1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Height="1" spans="1:11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Height="1" spans="1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Height="1" spans="1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Height="1" spans="1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Height="1" spans="1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Height="1" spans="1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Height="1" spans="1:1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Height="1" spans="1:1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Height="1" spans="1:11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Height="1" spans="2:11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Height="1" spans="2:11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Height="1" spans="2:11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Height="1" spans="2:11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Height="1" spans="2:11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Height="1" spans="2:11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Height="1" spans="2:11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Height="1" spans="2:11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Height="1" spans="2:11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Height="1" spans="2:11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Height="1" spans="2:11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Height="1" spans="2:11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Height="1" spans="2:11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Height="1" spans="2:11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Height="1" spans="2:11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Height="1" spans="2:11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Height="1" spans="2:11">
      <c r="B50" s="9"/>
      <c r="C50" s="9"/>
      <c r="D50" s="9"/>
      <c r="E50" s="9"/>
      <c r="F50" s="9"/>
      <c r="G50" s="9"/>
      <c r="H50" s="9"/>
      <c r="I50" s="9"/>
      <c r="J50" s="9"/>
      <c r="K50" s="9"/>
    </row>
  </sheetData>
  <autoFilter xmlns:etc="http://www.wps.cn/officeDocument/2017/etCustomData" ref="A2:K13" etc:filterBottomFollowUsedRange="0">
    <extLst/>
  </autoFilter>
  <mergeCells count="26">
    <mergeCell ref="A1:K1"/>
    <mergeCell ref="A3:A4"/>
    <mergeCell ref="A5:A9"/>
    <mergeCell ref="A10:A11"/>
    <mergeCell ref="B3:B4"/>
    <mergeCell ref="B5:B9"/>
    <mergeCell ref="B10:B11"/>
    <mergeCell ref="C3:C4"/>
    <mergeCell ref="C5:C9"/>
    <mergeCell ref="C10:C11"/>
    <mergeCell ref="D3:D4"/>
    <mergeCell ref="D5:D9"/>
    <mergeCell ref="D10:D11"/>
    <mergeCell ref="E3:E4"/>
    <mergeCell ref="E5:E9"/>
    <mergeCell ref="E10:E11"/>
    <mergeCell ref="F3:F4"/>
    <mergeCell ref="F5:F9"/>
    <mergeCell ref="F10:F11"/>
    <mergeCell ref="G3:G4"/>
    <mergeCell ref="G5:G9"/>
    <mergeCell ref="G10:G11"/>
    <mergeCell ref="I12:I13"/>
    <mergeCell ref="J12:J13"/>
    <mergeCell ref="K12:K13"/>
    <mergeCell ref="A12:H1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0"/>
  <sheetViews>
    <sheetView zoomScale="60" zoomScaleNormal="60" workbookViewId="0">
      <pane ySplit="2" topLeftCell="A47" activePane="bottomLeft" state="frozen"/>
      <selection/>
      <selection pane="bottomLeft" activeCell="K51" sqref="K3:K51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3" width="8.78181818181818" style="9"/>
    <col min="14" max="14" width="10.3363636363636" style="9"/>
    <col min="15" max="16384" width="8.78181818181818" style="9"/>
  </cols>
  <sheetData>
    <row r="1" ht="47" customHeight="1" spans="1:24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customFormat="1" customHeight="1" spans="1:24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8" t="s">
        <v>8</v>
      </c>
      <c r="I2" s="19" t="s">
        <v>9</v>
      </c>
      <c r="J2" s="20" t="s">
        <v>10</v>
      </c>
      <c r="K2" s="21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customFormat="1" customHeight="1" spans="1:24">
      <c r="A3" s="22">
        <v>45954</v>
      </c>
      <c r="B3" s="23" t="s">
        <v>215</v>
      </c>
      <c r="C3" s="23" t="s">
        <v>13</v>
      </c>
      <c r="D3" s="24">
        <v>1000072316</v>
      </c>
      <c r="E3" s="25" t="s">
        <v>216</v>
      </c>
      <c r="F3" s="26" t="s">
        <v>217</v>
      </c>
      <c r="G3" s="27" t="s">
        <v>218</v>
      </c>
      <c r="H3" s="35" t="s">
        <v>185</v>
      </c>
      <c r="I3" s="27">
        <v>4000</v>
      </c>
      <c r="J3" s="29">
        <v>0.17</v>
      </c>
      <c r="K3" s="30">
        <v>680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customFormat="1" customHeight="1" spans="1:24">
      <c r="A4" s="22"/>
      <c r="B4" s="23"/>
      <c r="C4" s="23"/>
      <c r="D4" s="39">
        <v>1000072469</v>
      </c>
      <c r="E4" s="40" t="s">
        <v>216</v>
      </c>
      <c r="F4" s="26"/>
      <c r="G4" s="27"/>
      <c r="H4" s="28" t="s">
        <v>36</v>
      </c>
      <c r="I4" s="27">
        <v>4000</v>
      </c>
      <c r="J4" s="29">
        <v>0.165</v>
      </c>
      <c r="K4" s="30">
        <v>660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customFormat="1" customHeight="1" spans="1:24">
      <c r="A5" s="22">
        <v>45954</v>
      </c>
      <c r="B5" s="23" t="s">
        <v>215</v>
      </c>
      <c r="C5" s="23" t="s">
        <v>13</v>
      </c>
      <c r="D5" s="39">
        <v>1000072471</v>
      </c>
      <c r="E5" s="40" t="s">
        <v>219</v>
      </c>
      <c r="F5" s="26" t="s">
        <v>220</v>
      </c>
      <c r="G5" s="27" t="s">
        <v>221</v>
      </c>
      <c r="H5" s="28" t="s">
        <v>36</v>
      </c>
      <c r="I5" s="27">
        <v>343</v>
      </c>
      <c r="J5" s="29">
        <v>0.165</v>
      </c>
      <c r="K5" s="30">
        <v>56.595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customFormat="1" customHeight="1" spans="1:24">
      <c r="A6" s="22"/>
      <c r="B6" s="23"/>
      <c r="C6" s="23"/>
      <c r="D6" s="39">
        <v>1000072321</v>
      </c>
      <c r="E6" s="40" t="s">
        <v>219</v>
      </c>
      <c r="F6" s="26"/>
      <c r="G6" s="27"/>
      <c r="H6" s="35" t="s">
        <v>185</v>
      </c>
      <c r="I6" s="27">
        <v>343</v>
      </c>
      <c r="J6" s="29">
        <v>0.17</v>
      </c>
      <c r="K6" s="30">
        <v>58.31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customFormat="1" customHeight="1" spans="1:24">
      <c r="A7" s="22">
        <v>45979</v>
      </c>
      <c r="B7" s="23" t="s">
        <v>215</v>
      </c>
      <c r="C7" s="23" t="s">
        <v>13</v>
      </c>
      <c r="D7" s="24">
        <v>1000072316</v>
      </c>
      <c r="E7" s="25" t="s">
        <v>216</v>
      </c>
      <c r="F7" s="26" t="s">
        <v>222</v>
      </c>
      <c r="G7" s="27" t="s">
        <v>218</v>
      </c>
      <c r="H7" s="28" t="s">
        <v>18</v>
      </c>
      <c r="I7" s="27">
        <v>4000</v>
      </c>
      <c r="J7" s="29">
        <v>0.218</v>
      </c>
      <c r="K7" s="30">
        <v>872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customFormat="1" customHeight="1" spans="1:24">
      <c r="A8" s="22"/>
      <c r="B8" s="23"/>
      <c r="C8" s="23"/>
      <c r="D8" s="39">
        <v>1000073410</v>
      </c>
      <c r="E8" s="40" t="s">
        <v>216</v>
      </c>
      <c r="F8" s="26"/>
      <c r="G8" s="27"/>
      <c r="H8" s="35" t="s">
        <v>135</v>
      </c>
      <c r="I8" s="27">
        <v>4008</v>
      </c>
      <c r="J8" s="29">
        <f>0.049*4</f>
        <v>0.196</v>
      </c>
      <c r="K8" s="30">
        <v>785.568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customFormat="1" customHeight="1" spans="1:24">
      <c r="A9" s="22">
        <v>45979</v>
      </c>
      <c r="B9" s="23" t="s">
        <v>215</v>
      </c>
      <c r="C9" s="23" t="s">
        <v>13</v>
      </c>
      <c r="D9" s="39">
        <v>1000073288</v>
      </c>
      <c r="E9" s="40" t="s">
        <v>219</v>
      </c>
      <c r="F9" s="26" t="s">
        <v>223</v>
      </c>
      <c r="G9" s="27" t="s">
        <v>221</v>
      </c>
      <c r="H9" s="28" t="s">
        <v>18</v>
      </c>
      <c r="I9" s="27">
        <v>343</v>
      </c>
      <c r="J9" s="29">
        <v>0.218</v>
      </c>
      <c r="K9" s="30">
        <v>74.774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customFormat="1" customHeight="1" spans="1:24">
      <c r="A10" s="22"/>
      <c r="B10" s="23"/>
      <c r="C10" s="23"/>
      <c r="D10" s="39">
        <v>1000073412</v>
      </c>
      <c r="E10" s="40" t="s">
        <v>219</v>
      </c>
      <c r="F10" s="26"/>
      <c r="G10" s="27"/>
      <c r="H10" s="35" t="s">
        <v>102</v>
      </c>
      <c r="I10" s="27">
        <v>343</v>
      </c>
      <c r="J10" s="29">
        <f>0.049*5</f>
        <v>0.245</v>
      </c>
      <c r="K10" s="30">
        <v>84.035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customFormat="1" customHeight="1" spans="1:24">
      <c r="A11" s="22">
        <v>45985</v>
      </c>
      <c r="B11" s="26" t="s">
        <v>215</v>
      </c>
      <c r="C11" s="23" t="s">
        <v>13</v>
      </c>
      <c r="D11" s="24">
        <v>1000074977</v>
      </c>
      <c r="E11" s="25" t="s">
        <v>224</v>
      </c>
      <c r="F11" s="23" t="s">
        <v>225</v>
      </c>
      <c r="G11" s="68" t="s">
        <v>226</v>
      </c>
      <c r="H11" s="28" t="s">
        <v>18</v>
      </c>
      <c r="I11" s="27">
        <v>40012</v>
      </c>
      <c r="J11" s="29">
        <v>0.218</v>
      </c>
      <c r="K11" s="34">
        <v>8722.616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customFormat="1" customHeight="1" spans="1:24">
      <c r="A12" s="22"/>
      <c r="B12" s="26"/>
      <c r="C12" s="23"/>
      <c r="D12" s="39">
        <v>1000073503</v>
      </c>
      <c r="E12" s="40" t="s">
        <v>227</v>
      </c>
      <c r="F12" s="23"/>
      <c r="G12" s="68"/>
      <c r="H12" s="28" t="s">
        <v>36</v>
      </c>
      <c r="I12" s="27">
        <v>16000</v>
      </c>
      <c r="J12" s="29">
        <v>0.165</v>
      </c>
      <c r="K12" s="30">
        <v>2640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customFormat="1" customHeight="1" spans="1:24">
      <c r="A13" s="22"/>
      <c r="B13" s="26"/>
      <c r="C13" s="23"/>
      <c r="D13" s="39"/>
      <c r="E13" s="40"/>
      <c r="F13" s="23"/>
      <c r="G13" s="68"/>
      <c r="H13" s="35" t="s">
        <v>112</v>
      </c>
      <c r="I13" s="27">
        <v>16000</v>
      </c>
      <c r="J13" s="29">
        <v>0.079</v>
      </c>
      <c r="K13" s="30">
        <v>1264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customFormat="1" customHeight="1" spans="1:24">
      <c r="A14" s="22"/>
      <c r="B14" s="26"/>
      <c r="C14" s="23"/>
      <c r="D14" s="39">
        <v>1000073478</v>
      </c>
      <c r="E14" s="40" t="s">
        <v>224</v>
      </c>
      <c r="F14" s="23"/>
      <c r="G14" s="68"/>
      <c r="H14" s="35" t="s">
        <v>185</v>
      </c>
      <c r="I14" s="27">
        <v>16000</v>
      </c>
      <c r="J14" s="29">
        <v>0.17</v>
      </c>
      <c r="K14" s="30">
        <v>2720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customFormat="1" customHeight="1" spans="1:24">
      <c r="A15" s="22"/>
      <c r="B15" s="26"/>
      <c r="C15" s="23"/>
      <c r="D15" s="39">
        <v>1000073838</v>
      </c>
      <c r="E15" s="40" t="s">
        <v>224</v>
      </c>
      <c r="F15" s="23"/>
      <c r="G15" s="68"/>
      <c r="H15" s="35" t="s">
        <v>135</v>
      </c>
      <c r="I15" s="27">
        <v>40000</v>
      </c>
      <c r="J15" s="29">
        <f>0.049*4</f>
        <v>0.196</v>
      </c>
      <c r="K15" s="30">
        <v>7840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customFormat="1" customHeight="1" spans="1:24">
      <c r="A16" s="22">
        <v>45986</v>
      </c>
      <c r="B16" s="26" t="s">
        <v>215</v>
      </c>
      <c r="C16" s="23" t="s">
        <v>13</v>
      </c>
      <c r="D16" s="24">
        <v>1000074499</v>
      </c>
      <c r="E16" s="25" t="s">
        <v>228</v>
      </c>
      <c r="F16" s="23" t="s">
        <v>229</v>
      </c>
      <c r="G16" s="68" t="s">
        <v>230</v>
      </c>
      <c r="H16" s="28" t="s">
        <v>18</v>
      </c>
      <c r="I16" s="27">
        <v>7000</v>
      </c>
      <c r="J16" s="29">
        <v>0.218</v>
      </c>
      <c r="K16" s="34">
        <v>1526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customFormat="1" customHeight="1" spans="1:24">
      <c r="A17" s="22"/>
      <c r="B17" s="26"/>
      <c r="C17" s="23"/>
      <c r="D17" s="24">
        <v>1000073504</v>
      </c>
      <c r="E17" s="25" t="s">
        <v>228</v>
      </c>
      <c r="F17" s="23"/>
      <c r="G17" s="68"/>
      <c r="H17" s="28" t="s">
        <v>36</v>
      </c>
      <c r="I17" s="27">
        <v>7000</v>
      </c>
      <c r="J17" s="29">
        <v>0.165</v>
      </c>
      <c r="K17" s="30">
        <v>1155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customFormat="1" customHeight="1" spans="1:24">
      <c r="A18" s="22"/>
      <c r="B18" s="26"/>
      <c r="C18" s="23"/>
      <c r="D18" s="31"/>
      <c r="E18" s="32"/>
      <c r="F18" s="23"/>
      <c r="G18" s="68"/>
      <c r="H18" s="35" t="s">
        <v>185</v>
      </c>
      <c r="I18" s="27">
        <v>7000</v>
      </c>
      <c r="J18" s="29">
        <v>0.17</v>
      </c>
      <c r="K18" s="30">
        <v>1190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customFormat="1" customHeight="1" spans="1:24">
      <c r="A19" s="22"/>
      <c r="B19" s="26"/>
      <c r="C19" s="23"/>
      <c r="D19" s="39">
        <v>1000074069</v>
      </c>
      <c r="E19" s="40" t="s">
        <v>228</v>
      </c>
      <c r="F19" s="23"/>
      <c r="G19" s="68"/>
      <c r="H19" s="28" t="s">
        <v>231</v>
      </c>
      <c r="I19" s="23">
        <v>7000</v>
      </c>
      <c r="J19" s="33">
        <f>0.032*4</f>
        <v>0.128</v>
      </c>
      <c r="K19" s="34">
        <v>896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customFormat="1" customHeight="1" spans="1:24">
      <c r="A20" s="22">
        <v>45986</v>
      </c>
      <c r="B20" s="26" t="s">
        <v>215</v>
      </c>
      <c r="C20" s="23" t="s">
        <v>13</v>
      </c>
      <c r="D20" s="24">
        <v>1000074500</v>
      </c>
      <c r="E20" s="25" t="s">
        <v>232</v>
      </c>
      <c r="F20" s="23" t="s">
        <v>233</v>
      </c>
      <c r="G20" s="68" t="s">
        <v>234</v>
      </c>
      <c r="H20" s="28" t="s">
        <v>18</v>
      </c>
      <c r="I20" s="27">
        <v>400</v>
      </c>
      <c r="J20" s="29">
        <v>0.218</v>
      </c>
      <c r="K20" s="34">
        <v>87.2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customFormat="1" customHeight="1" spans="1:24">
      <c r="A21" s="22"/>
      <c r="B21" s="26"/>
      <c r="C21" s="23"/>
      <c r="D21" s="24">
        <v>1000073506</v>
      </c>
      <c r="E21" s="25" t="s">
        <v>232</v>
      </c>
      <c r="F21" s="23"/>
      <c r="G21" s="68"/>
      <c r="H21" s="28" t="s">
        <v>36</v>
      </c>
      <c r="I21" s="27">
        <v>400</v>
      </c>
      <c r="J21" s="29">
        <v>0.165</v>
      </c>
      <c r="K21" s="30">
        <v>66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customFormat="1" customHeight="1" spans="1:24">
      <c r="A22" s="22"/>
      <c r="B22" s="26"/>
      <c r="C22" s="23"/>
      <c r="D22" s="31"/>
      <c r="E22" s="32"/>
      <c r="F22" s="23"/>
      <c r="G22" s="68"/>
      <c r="H22" s="35" t="s">
        <v>185</v>
      </c>
      <c r="I22" s="27">
        <v>400</v>
      </c>
      <c r="J22" s="29">
        <v>0.17</v>
      </c>
      <c r="K22" s="30">
        <v>68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customFormat="1" customHeight="1" spans="1:24">
      <c r="A23" s="22"/>
      <c r="B23" s="26"/>
      <c r="C23" s="23"/>
      <c r="D23" s="39">
        <v>1000074070</v>
      </c>
      <c r="E23" s="40" t="s">
        <v>232</v>
      </c>
      <c r="F23" s="23"/>
      <c r="G23" s="68"/>
      <c r="H23" s="28" t="s">
        <v>235</v>
      </c>
      <c r="I23" s="23">
        <v>400</v>
      </c>
      <c r="J23" s="33">
        <f>0.032*5</f>
        <v>0.16</v>
      </c>
      <c r="K23" s="34">
        <v>64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customFormat="1" customHeight="1" spans="1:24">
      <c r="A24" s="22">
        <v>45989</v>
      </c>
      <c r="B24" s="26" t="s">
        <v>215</v>
      </c>
      <c r="C24" s="23" t="s">
        <v>13</v>
      </c>
      <c r="D24" s="24">
        <v>1000074975</v>
      </c>
      <c r="E24" s="25" t="s">
        <v>236</v>
      </c>
      <c r="F24" s="23" t="s">
        <v>237</v>
      </c>
      <c r="G24" s="68" t="s">
        <v>238</v>
      </c>
      <c r="H24" s="28" t="s">
        <v>18</v>
      </c>
      <c r="I24" s="27">
        <v>5856</v>
      </c>
      <c r="J24" s="29">
        <v>0.218</v>
      </c>
      <c r="K24" s="34">
        <v>1276.608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customFormat="1" customHeight="1" spans="1:24">
      <c r="A25" s="22"/>
      <c r="B25" s="26"/>
      <c r="C25" s="23"/>
      <c r="D25" s="31"/>
      <c r="E25" s="32"/>
      <c r="F25" s="23"/>
      <c r="G25" s="68"/>
      <c r="H25" s="35" t="s">
        <v>239</v>
      </c>
      <c r="I25" s="27">
        <v>5856</v>
      </c>
      <c r="J25" s="29">
        <f>0.049*3</f>
        <v>0.147</v>
      </c>
      <c r="K25" s="30">
        <v>860.832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customFormat="1" customHeight="1" spans="1:24">
      <c r="A26" s="22"/>
      <c r="B26" s="26"/>
      <c r="C26" s="23"/>
      <c r="D26" s="36">
        <v>1000075119</v>
      </c>
      <c r="E26" s="37" t="s">
        <v>236</v>
      </c>
      <c r="F26" s="23"/>
      <c r="G26" s="68"/>
      <c r="H26" s="35" t="s">
        <v>240</v>
      </c>
      <c r="I26" s="27">
        <v>5856</v>
      </c>
      <c r="J26" s="29">
        <v>0.04</v>
      </c>
      <c r="K26" s="30">
        <v>234.24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customFormat="1" customHeight="1" spans="1:24">
      <c r="A27" s="22"/>
      <c r="B27" s="26"/>
      <c r="C27" s="23"/>
      <c r="D27" s="24">
        <v>1000074066</v>
      </c>
      <c r="E27" s="25" t="s">
        <v>236</v>
      </c>
      <c r="F27" s="23"/>
      <c r="G27" s="68"/>
      <c r="H27" s="28" t="s">
        <v>36</v>
      </c>
      <c r="I27" s="27">
        <v>5850</v>
      </c>
      <c r="J27" s="29">
        <v>0.165</v>
      </c>
      <c r="K27" s="30">
        <v>965.25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customFormat="1" customHeight="1" spans="1:24">
      <c r="A28" s="22"/>
      <c r="B28" s="26"/>
      <c r="C28" s="23"/>
      <c r="D28" s="31"/>
      <c r="E28" s="32"/>
      <c r="F28" s="23"/>
      <c r="G28" s="68"/>
      <c r="H28" s="38" t="s">
        <v>65</v>
      </c>
      <c r="I28" s="27">
        <v>5850</v>
      </c>
      <c r="J28" s="33">
        <v>0.078</v>
      </c>
      <c r="K28" s="34">
        <v>456.3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customFormat="1" customHeight="1" spans="1:24">
      <c r="A29" s="22">
        <v>45988</v>
      </c>
      <c r="B29" s="26" t="s">
        <v>215</v>
      </c>
      <c r="C29" s="23" t="s">
        <v>13</v>
      </c>
      <c r="D29" s="24">
        <v>1000074552</v>
      </c>
      <c r="E29" s="25" t="s">
        <v>241</v>
      </c>
      <c r="F29" s="23" t="s">
        <v>242</v>
      </c>
      <c r="G29" s="68" t="s">
        <v>243</v>
      </c>
      <c r="H29" s="28" t="s">
        <v>18</v>
      </c>
      <c r="I29" s="27">
        <v>2506</v>
      </c>
      <c r="J29" s="29">
        <v>0.218</v>
      </c>
      <c r="K29" s="34">
        <v>546.308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customFormat="1" customHeight="1" spans="1:24">
      <c r="A30" s="22"/>
      <c r="B30" s="26"/>
      <c r="C30" s="23"/>
      <c r="D30" s="24">
        <v>1000073880</v>
      </c>
      <c r="E30" s="25" t="s">
        <v>241</v>
      </c>
      <c r="F30" s="23"/>
      <c r="G30" s="68"/>
      <c r="H30" s="28" t="s">
        <v>36</v>
      </c>
      <c r="I30" s="27">
        <v>2500</v>
      </c>
      <c r="J30" s="29">
        <v>0.165</v>
      </c>
      <c r="K30" s="30">
        <v>412.5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customFormat="1" customHeight="1" spans="1:24">
      <c r="A31" s="22"/>
      <c r="B31" s="26"/>
      <c r="C31" s="23"/>
      <c r="D31" s="36"/>
      <c r="E31" s="37"/>
      <c r="F31" s="23"/>
      <c r="G31" s="68"/>
      <c r="H31" s="35" t="s">
        <v>185</v>
      </c>
      <c r="I31" s="27">
        <v>2500</v>
      </c>
      <c r="J31" s="29">
        <v>0.17</v>
      </c>
      <c r="K31" s="30">
        <v>425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customFormat="1" customHeight="1" spans="1:24">
      <c r="A32" s="22"/>
      <c r="B32" s="26"/>
      <c r="C32" s="23"/>
      <c r="D32" s="36"/>
      <c r="E32" s="37"/>
      <c r="F32" s="23"/>
      <c r="G32" s="68"/>
      <c r="H32" s="35" t="s">
        <v>112</v>
      </c>
      <c r="I32" s="27">
        <v>2500</v>
      </c>
      <c r="J32" s="29">
        <v>0.079</v>
      </c>
      <c r="K32" s="30">
        <v>197.5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customFormat="1" customHeight="1" spans="1:24">
      <c r="A33" s="22"/>
      <c r="B33" s="26"/>
      <c r="C33" s="23"/>
      <c r="D33" s="31"/>
      <c r="E33" s="32"/>
      <c r="F33" s="23"/>
      <c r="G33" s="68"/>
      <c r="H33" s="35" t="s">
        <v>135</v>
      </c>
      <c r="I33" s="27">
        <v>2500</v>
      </c>
      <c r="J33" s="29">
        <f>0.049*4</f>
        <v>0.196</v>
      </c>
      <c r="K33" s="30">
        <v>490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customFormat="1" customHeight="1" spans="1:24">
      <c r="A34" s="22"/>
      <c r="B34" s="26"/>
      <c r="C34" s="23"/>
      <c r="D34" s="39">
        <v>1000074063</v>
      </c>
      <c r="E34" s="40" t="s">
        <v>241</v>
      </c>
      <c r="F34" s="23"/>
      <c r="G34" s="68"/>
      <c r="H34" s="28" t="s">
        <v>244</v>
      </c>
      <c r="I34" s="27">
        <v>2500</v>
      </c>
      <c r="J34" s="33">
        <v>0.04</v>
      </c>
      <c r="K34" s="30">
        <v>100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customFormat="1" customHeight="1" spans="1:24">
      <c r="A35" s="22">
        <v>45989</v>
      </c>
      <c r="B35" s="26" t="s">
        <v>215</v>
      </c>
      <c r="C35" s="23" t="s">
        <v>13</v>
      </c>
      <c r="D35" s="24">
        <v>1000074650</v>
      </c>
      <c r="E35" s="25" t="s">
        <v>245</v>
      </c>
      <c r="F35" s="23" t="s">
        <v>246</v>
      </c>
      <c r="G35" s="68" t="s">
        <v>247</v>
      </c>
      <c r="H35" s="28" t="s">
        <v>18</v>
      </c>
      <c r="I35" s="27">
        <v>10000</v>
      </c>
      <c r="J35" s="29">
        <v>0.218</v>
      </c>
      <c r="K35" s="34">
        <v>2180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customFormat="1" customHeight="1" spans="1:24">
      <c r="A36" s="22"/>
      <c r="B36" s="26"/>
      <c r="C36" s="23"/>
      <c r="D36" s="24">
        <v>1000073881</v>
      </c>
      <c r="E36" s="25" t="s">
        <v>245</v>
      </c>
      <c r="F36" s="23"/>
      <c r="G36" s="68"/>
      <c r="H36" s="28" t="s">
        <v>36</v>
      </c>
      <c r="I36" s="27">
        <v>10000</v>
      </c>
      <c r="J36" s="29">
        <v>0.165</v>
      </c>
      <c r="K36" s="30">
        <v>1650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customFormat="1" customHeight="1" spans="1:24">
      <c r="A37" s="22"/>
      <c r="B37" s="26"/>
      <c r="C37" s="23"/>
      <c r="D37" s="36"/>
      <c r="E37" s="37"/>
      <c r="F37" s="23"/>
      <c r="G37" s="68"/>
      <c r="H37" s="35" t="s">
        <v>185</v>
      </c>
      <c r="I37" s="27">
        <v>10000</v>
      </c>
      <c r="J37" s="29">
        <v>0.17</v>
      </c>
      <c r="K37" s="30">
        <v>1700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customFormat="1" customHeight="1" spans="1:24">
      <c r="A38" s="22"/>
      <c r="B38" s="26"/>
      <c r="C38" s="23"/>
      <c r="D38" s="31"/>
      <c r="E38" s="32"/>
      <c r="F38" s="23"/>
      <c r="G38" s="68"/>
      <c r="H38" s="35" t="s">
        <v>112</v>
      </c>
      <c r="I38" s="27">
        <v>10000</v>
      </c>
      <c r="J38" s="29">
        <v>0.079</v>
      </c>
      <c r="K38" s="30">
        <v>790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customFormat="1" customHeight="1" spans="1:24">
      <c r="A39" s="22"/>
      <c r="B39" s="26"/>
      <c r="C39" s="23"/>
      <c r="D39" s="39">
        <v>1000073931</v>
      </c>
      <c r="E39" s="40" t="s">
        <v>245</v>
      </c>
      <c r="F39" s="23"/>
      <c r="G39" s="68"/>
      <c r="H39" s="35" t="s">
        <v>135</v>
      </c>
      <c r="I39" s="27">
        <v>10000</v>
      </c>
      <c r="J39" s="29">
        <f>0.049*4</f>
        <v>0.196</v>
      </c>
      <c r="K39" s="30">
        <v>1960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customFormat="1" customHeight="1" spans="1:24">
      <c r="A40" s="22">
        <v>45993</v>
      </c>
      <c r="B40" s="26" t="s">
        <v>215</v>
      </c>
      <c r="C40" s="23" t="s">
        <v>13</v>
      </c>
      <c r="D40" s="24">
        <v>1000074080</v>
      </c>
      <c r="E40" s="25" t="s">
        <v>224</v>
      </c>
      <c r="F40" s="23" t="s">
        <v>248</v>
      </c>
      <c r="G40" s="68" t="s">
        <v>249</v>
      </c>
      <c r="H40" s="28" t="s">
        <v>36</v>
      </c>
      <c r="I40" s="27">
        <v>24000</v>
      </c>
      <c r="J40" s="29">
        <v>0.165</v>
      </c>
      <c r="K40" s="30">
        <v>3960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customFormat="1" customHeight="1" spans="1:24">
      <c r="A41" s="22"/>
      <c r="B41" s="26"/>
      <c r="C41" s="23"/>
      <c r="D41" s="31"/>
      <c r="E41" s="32"/>
      <c r="F41" s="23"/>
      <c r="G41" s="68"/>
      <c r="H41" s="35" t="s">
        <v>112</v>
      </c>
      <c r="I41" s="27">
        <v>24000</v>
      </c>
      <c r="J41" s="29">
        <v>0.079</v>
      </c>
      <c r="K41" s="30">
        <v>1896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customFormat="1" customHeight="1" spans="1:24">
      <c r="A42" s="22">
        <v>45996</v>
      </c>
      <c r="B42" s="26" t="s">
        <v>215</v>
      </c>
      <c r="C42" s="23" t="s">
        <v>13</v>
      </c>
      <c r="D42" s="39">
        <v>1000074499</v>
      </c>
      <c r="E42" s="40" t="s">
        <v>228</v>
      </c>
      <c r="F42" s="23" t="s">
        <v>250</v>
      </c>
      <c r="G42" s="68" t="s">
        <v>251</v>
      </c>
      <c r="H42" s="28" t="s">
        <v>252</v>
      </c>
      <c r="I42" s="23">
        <v>7000</v>
      </c>
      <c r="J42" s="33">
        <v>0.032</v>
      </c>
      <c r="K42" s="34">
        <v>224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customFormat="1" customHeight="1" spans="1:24">
      <c r="A43" s="22">
        <v>45996</v>
      </c>
      <c r="B43" s="26" t="s">
        <v>215</v>
      </c>
      <c r="C43" s="23" t="s">
        <v>13</v>
      </c>
      <c r="D43" s="39">
        <v>1000074500</v>
      </c>
      <c r="E43" s="40" t="s">
        <v>232</v>
      </c>
      <c r="F43" s="23" t="s">
        <v>253</v>
      </c>
      <c r="G43" s="68" t="s">
        <v>254</v>
      </c>
      <c r="H43" s="28" t="s">
        <v>252</v>
      </c>
      <c r="I43" s="23">
        <v>400</v>
      </c>
      <c r="J43" s="33">
        <v>0.032</v>
      </c>
      <c r="K43" s="34">
        <v>12.8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customFormat="1" customHeight="1" spans="1:24">
      <c r="A44" s="22">
        <v>46015</v>
      </c>
      <c r="B44" s="26" t="s">
        <v>215</v>
      </c>
      <c r="C44" s="23" t="s">
        <v>13</v>
      </c>
      <c r="D44" s="39">
        <v>1000075296</v>
      </c>
      <c r="E44" s="40" t="s">
        <v>224</v>
      </c>
      <c r="F44" s="23" t="s">
        <v>255</v>
      </c>
      <c r="G44" s="68" t="s">
        <v>256</v>
      </c>
      <c r="H44" s="28" t="s">
        <v>18</v>
      </c>
      <c r="I44" s="27">
        <v>12000</v>
      </c>
      <c r="J44" s="29">
        <v>0.218</v>
      </c>
      <c r="K44" s="34">
        <v>2616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customFormat="1" customHeight="1" spans="1:24">
      <c r="A45" s="22"/>
      <c r="B45" s="26"/>
      <c r="C45" s="23"/>
      <c r="D45" s="39"/>
      <c r="E45" s="40"/>
      <c r="F45" s="23"/>
      <c r="G45" s="68"/>
      <c r="H45" s="28" t="s">
        <v>36</v>
      </c>
      <c r="I45" s="27">
        <v>12000</v>
      </c>
      <c r="J45" s="29">
        <v>0.165</v>
      </c>
      <c r="K45" s="30">
        <v>1980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customFormat="1" customHeight="1" spans="1:24">
      <c r="A46" s="22"/>
      <c r="B46" s="26"/>
      <c r="C46" s="23"/>
      <c r="D46" s="36"/>
      <c r="E46" s="37"/>
      <c r="F46" s="23"/>
      <c r="G46" s="68"/>
      <c r="H46" s="35" t="s">
        <v>257</v>
      </c>
      <c r="I46" s="27">
        <v>12000</v>
      </c>
      <c r="J46" s="29">
        <v>0.17</v>
      </c>
      <c r="K46" s="30">
        <v>2040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customFormat="1" customHeight="1" spans="1:24">
      <c r="A47" s="22"/>
      <c r="B47" s="26"/>
      <c r="C47" s="23"/>
      <c r="D47" s="36"/>
      <c r="E47" s="37"/>
      <c r="F47" s="23"/>
      <c r="G47" s="68"/>
      <c r="H47" s="35" t="s">
        <v>112</v>
      </c>
      <c r="I47" s="27">
        <v>11000</v>
      </c>
      <c r="J47" s="29">
        <v>0.079</v>
      </c>
      <c r="K47" s="30">
        <v>869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customFormat="1" customHeight="1" spans="1:24">
      <c r="A48" s="22"/>
      <c r="B48" s="26"/>
      <c r="C48" s="23"/>
      <c r="D48" s="31"/>
      <c r="E48" s="32"/>
      <c r="F48" s="23"/>
      <c r="G48" s="68"/>
      <c r="H48" s="35" t="s">
        <v>135</v>
      </c>
      <c r="I48" s="27">
        <v>12000</v>
      </c>
      <c r="J48" s="29">
        <f>0.049*4</f>
        <v>0.196</v>
      </c>
      <c r="K48" s="30">
        <v>2352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customFormat="1" customHeight="1" spans="1:24">
      <c r="A49" s="22"/>
      <c r="B49" s="26"/>
      <c r="C49" s="23"/>
      <c r="D49" s="39">
        <v>1000075410</v>
      </c>
      <c r="E49" s="40" t="s">
        <v>224</v>
      </c>
      <c r="F49" s="23"/>
      <c r="G49" s="68"/>
      <c r="H49" s="35" t="s">
        <v>112</v>
      </c>
      <c r="I49" s="27">
        <v>1000</v>
      </c>
      <c r="J49" s="29">
        <v>0.079</v>
      </c>
      <c r="K49" s="30">
        <v>79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customFormat="1" customHeight="1" spans="1:24">
      <c r="A50" s="22">
        <v>46010</v>
      </c>
      <c r="B50" s="23" t="s">
        <v>215</v>
      </c>
      <c r="C50" s="23" t="s">
        <v>13</v>
      </c>
      <c r="D50" s="24">
        <v>1000075266</v>
      </c>
      <c r="E50" s="25" t="s">
        <v>258</v>
      </c>
      <c r="F50" s="23" t="s">
        <v>259</v>
      </c>
      <c r="G50" s="68" t="s">
        <v>260</v>
      </c>
      <c r="H50" s="28" t="s">
        <v>18</v>
      </c>
      <c r="I50" s="27">
        <v>90</v>
      </c>
      <c r="J50" s="29">
        <v>0.218</v>
      </c>
      <c r="K50" s="30">
        <v>19.62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customFormat="1" customHeight="1" spans="1:24">
      <c r="A51" s="22">
        <v>46010</v>
      </c>
      <c r="B51" s="23" t="s">
        <v>215</v>
      </c>
      <c r="C51" s="23" t="s">
        <v>13</v>
      </c>
      <c r="D51" s="39">
        <v>1000075260</v>
      </c>
      <c r="E51" s="40" t="s">
        <v>261</v>
      </c>
      <c r="F51" s="23" t="s">
        <v>262</v>
      </c>
      <c r="G51" s="68" t="s">
        <v>263</v>
      </c>
      <c r="H51" s="28" t="s">
        <v>18</v>
      </c>
      <c r="I51" s="27">
        <v>503</v>
      </c>
      <c r="J51" s="29">
        <v>0.218</v>
      </c>
      <c r="K51" s="30">
        <v>109.654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customFormat="1" customHeight="1" spans="1:24">
      <c r="A52" s="41" t="s">
        <v>27</v>
      </c>
      <c r="B52" s="41"/>
      <c r="C52" s="42"/>
      <c r="D52" s="42"/>
      <c r="E52" s="42"/>
      <c r="F52" s="42"/>
      <c r="G52" s="42"/>
      <c r="H52" s="43"/>
      <c r="I52" s="44">
        <f>SUM(I3:I51)</f>
        <v>385259</v>
      </c>
      <c r="J52" s="45"/>
      <c r="K52" s="46">
        <f>SUM(K3:K51)</f>
        <v>61912.71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customFormat="1" customHeight="1" spans="1:24">
      <c r="A53" s="47"/>
      <c r="B53" s="47"/>
      <c r="C53" s="48"/>
      <c r="D53" s="48"/>
      <c r="E53" s="48"/>
      <c r="F53" s="48"/>
      <c r="G53" s="48"/>
      <c r="H53" s="49"/>
      <c r="I53" s="50"/>
      <c r="J53" s="51"/>
      <c r="K53" s="52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customHeight="1" spans="1:24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Height="1" spans="1:24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Height="1" spans="1:24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Height="1" spans="1:24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Height="1" spans="1:24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Height="1" spans="1:24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Height="1" spans="1:24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Height="1" spans="1:24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Height="1" spans="1:24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Height="1" spans="1:24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Height="1" spans="1:24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Height="1" spans="2:11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Height="1" spans="2:11"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Height="1" spans="2:11"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Height="1" spans="2:11"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Height="1" spans="2:11"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Height="1" spans="2:11"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Height="1" spans="2:11"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Height="1" spans="2:11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Height="1" spans="2:11"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Height="1" spans="2:11"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Height="1" spans="2:11"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Height="1" spans="2:11"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Height="1" spans="2:11"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Height="1" spans="2:11"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Height="1" spans="2:11"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Height="1" spans="2:11"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Height="1" spans="2:11"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Height="1" spans="2:11"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Height="1" spans="2:11"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Height="1" spans="2:11"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Height="1" spans="2:11"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Height="1" spans="2:11"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Height="1" spans="2:11"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Height="1" spans="2:11"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Height="1" spans="2:11"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Height="1" spans="2:11"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Height="1" spans="2:11"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Height="1" spans="2:11"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Height="1" spans="2:11"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Height="1" spans="2:11"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Height="1" spans="2:11"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Height="1" spans="2:11"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Height="1" spans="2:11"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Height="1" spans="2:11"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Height="1" spans="2:11"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Height="1" spans="2:11"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Height="1" spans="2:11"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Height="1" spans="2:11"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Height="1" spans="2:11"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Height="1" spans="2:11"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Height="1" spans="2:11"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Height="1" spans="2:11"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Height="1" spans="2:11"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Height="1" spans="2:11"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Height="1" spans="2:11"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Height="1" spans="2:11"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Height="1" spans="2:11"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Height="1" spans="2:11"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Height="1" spans="2:11"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Height="1" spans="2:11"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Height="1" spans="2:11"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Height="1" spans="2:11"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Height="1" spans="2:11"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Height="1" spans="2:11"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Height="1" spans="2:11"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Height="1" spans="2:11">
      <c r="B120" s="9"/>
      <c r="C120" s="9"/>
      <c r="D120" s="9"/>
      <c r="E120" s="9"/>
      <c r="F120" s="9"/>
      <c r="G120" s="9"/>
      <c r="H120" s="9"/>
      <c r="I120" s="9"/>
      <c r="J120" s="9"/>
      <c r="K120" s="9"/>
    </row>
  </sheetData>
  <autoFilter xmlns:etc="http://www.wps.cn/officeDocument/2017/etCustomData" ref="A2:K53" etc:filterBottomFollowUsedRange="0">
    <extLst/>
  </autoFilter>
  <mergeCells count="83">
    <mergeCell ref="A1:K1"/>
    <mergeCell ref="A3:A4"/>
    <mergeCell ref="A5:A6"/>
    <mergeCell ref="A7:A8"/>
    <mergeCell ref="A9:A10"/>
    <mergeCell ref="A11:A15"/>
    <mergeCell ref="A16:A19"/>
    <mergeCell ref="A20:A23"/>
    <mergeCell ref="A24:A28"/>
    <mergeCell ref="A29:A34"/>
    <mergeCell ref="A35:A39"/>
    <mergeCell ref="A40:A41"/>
    <mergeCell ref="A44:A49"/>
    <mergeCell ref="B3:B4"/>
    <mergeCell ref="B5:B6"/>
    <mergeCell ref="B7:B8"/>
    <mergeCell ref="B9:B10"/>
    <mergeCell ref="B11:B15"/>
    <mergeCell ref="B16:B19"/>
    <mergeCell ref="B20:B23"/>
    <mergeCell ref="B24:B28"/>
    <mergeCell ref="B29:B34"/>
    <mergeCell ref="B35:B39"/>
    <mergeCell ref="B40:B41"/>
    <mergeCell ref="B44:B49"/>
    <mergeCell ref="C3:C4"/>
    <mergeCell ref="C5:C6"/>
    <mergeCell ref="C7:C8"/>
    <mergeCell ref="C9:C10"/>
    <mergeCell ref="C11:C15"/>
    <mergeCell ref="C16:C19"/>
    <mergeCell ref="C20:C23"/>
    <mergeCell ref="C24:C28"/>
    <mergeCell ref="C29:C34"/>
    <mergeCell ref="C35:C39"/>
    <mergeCell ref="C40:C41"/>
    <mergeCell ref="C44:C49"/>
    <mergeCell ref="D12:D13"/>
    <mergeCell ref="D17:D18"/>
    <mergeCell ref="D21:D22"/>
    <mergeCell ref="D24:D25"/>
    <mergeCell ref="D27:D28"/>
    <mergeCell ref="D30:D33"/>
    <mergeCell ref="D36:D38"/>
    <mergeCell ref="D40:D41"/>
    <mergeCell ref="D44:D48"/>
    <mergeCell ref="E12:E13"/>
    <mergeCell ref="E17:E18"/>
    <mergeCell ref="E21:E22"/>
    <mergeCell ref="E24:E25"/>
    <mergeCell ref="E27:E28"/>
    <mergeCell ref="E30:E33"/>
    <mergeCell ref="E36:E38"/>
    <mergeCell ref="E40:E41"/>
    <mergeCell ref="E44:E48"/>
    <mergeCell ref="F3:F4"/>
    <mergeCell ref="F5:F6"/>
    <mergeCell ref="F7:F8"/>
    <mergeCell ref="F9:F10"/>
    <mergeCell ref="F11:F15"/>
    <mergeCell ref="F16:F19"/>
    <mergeCell ref="F20:F23"/>
    <mergeCell ref="F24:F28"/>
    <mergeCell ref="F29:F34"/>
    <mergeCell ref="F35:F39"/>
    <mergeCell ref="F40:F41"/>
    <mergeCell ref="F44:F49"/>
    <mergeCell ref="G3:G4"/>
    <mergeCell ref="G5:G6"/>
    <mergeCell ref="G7:G8"/>
    <mergeCell ref="G9:G10"/>
    <mergeCell ref="G11:G15"/>
    <mergeCell ref="G16:G19"/>
    <mergeCell ref="G20:G23"/>
    <mergeCell ref="G24:G28"/>
    <mergeCell ref="G29:G34"/>
    <mergeCell ref="G35:G39"/>
    <mergeCell ref="G40:G41"/>
    <mergeCell ref="G44:G49"/>
    <mergeCell ref="I52:I53"/>
    <mergeCell ref="J52:J53"/>
    <mergeCell ref="K52:K53"/>
    <mergeCell ref="A52:H5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zoomScale="60" zoomScaleNormal="60" workbookViewId="0">
      <pane ySplit="2" topLeftCell="A35" activePane="bottomLeft" state="frozen"/>
      <selection/>
      <selection pane="bottomLeft" activeCell="L37" sqref="L37:L41"/>
    </sheetView>
  </sheetViews>
  <sheetFormatPr defaultColWidth="8.78181818181818" defaultRowHeight="30" customHeight="1"/>
  <cols>
    <col min="1" max="1" width="19.2181818181818" style="5" customWidth="1"/>
    <col min="2" max="2" width="14.6636363636364" style="5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5" customWidth="1"/>
    <col min="11" max="11" width="21.6636363636364" style="8" customWidth="1"/>
    <col min="12" max="13" width="8.78181818181818" style="6"/>
    <col min="14" max="14" width="10.3363636363636" style="6"/>
    <col min="15" max="16384" width="8.78181818181818" style="6"/>
  </cols>
  <sheetData>
    <row r="1" ht="49" customHeight="1" spans="1:24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s="69" customFormat="1" customHeight="1" spans="1:24">
      <c r="A2" s="70" t="s">
        <v>1</v>
      </c>
      <c r="B2" s="70" t="s">
        <v>2</v>
      </c>
      <c r="C2" s="70" t="s">
        <v>3</v>
      </c>
      <c r="D2" s="71" t="s">
        <v>4</v>
      </c>
      <c r="E2" s="70" t="s">
        <v>5</v>
      </c>
      <c r="F2" s="70" t="s">
        <v>6</v>
      </c>
      <c r="G2" s="70" t="s">
        <v>7</v>
      </c>
      <c r="H2" s="72" t="s">
        <v>8</v>
      </c>
      <c r="I2" s="73" t="s">
        <v>9</v>
      </c>
      <c r="J2" s="74" t="s">
        <v>10</v>
      </c>
      <c r="K2" s="75" t="s">
        <v>11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customFormat="1" customHeight="1" spans="1:24">
      <c r="A3" s="22">
        <v>45968</v>
      </c>
      <c r="B3" s="59" t="s">
        <v>264</v>
      </c>
      <c r="C3" s="23" t="s">
        <v>13</v>
      </c>
      <c r="D3" s="24">
        <v>1000073452</v>
      </c>
      <c r="E3" s="25" t="s">
        <v>265</v>
      </c>
      <c r="F3" s="23" t="s">
        <v>266</v>
      </c>
      <c r="G3" s="68" t="s">
        <v>267</v>
      </c>
      <c r="H3" s="28" t="s">
        <v>18</v>
      </c>
      <c r="I3" s="23">
        <v>30000</v>
      </c>
      <c r="J3" s="29">
        <v>0.218</v>
      </c>
      <c r="K3" s="30">
        <v>6540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customFormat="1" customHeight="1" spans="1:24">
      <c r="A4" s="22"/>
      <c r="B4" s="62"/>
      <c r="C4" s="23"/>
      <c r="D4" s="36"/>
      <c r="E4" s="37"/>
      <c r="F4" s="23"/>
      <c r="G4" s="68"/>
      <c r="H4" s="28" t="s">
        <v>36</v>
      </c>
      <c r="I4" s="23">
        <v>30000</v>
      </c>
      <c r="J4" s="29">
        <v>0.165</v>
      </c>
      <c r="K4" s="30">
        <v>4950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customFormat="1" customHeight="1" spans="1:24">
      <c r="A5" s="22"/>
      <c r="B5" s="62"/>
      <c r="C5" s="23"/>
      <c r="D5" s="31"/>
      <c r="E5" s="32"/>
      <c r="F5" s="23"/>
      <c r="G5" s="68"/>
      <c r="H5" s="76" t="s">
        <v>42</v>
      </c>
      <c r="I5" s="23">
        <v>30000</v>
      </c>
      <c r="J5" s="77">
        <f>0.033*4</f>
        <v>0.132</v>
      </c>
      <c r="K5" s="78">
        <v>3960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customFormat="1" customHeight="1" spans="1:24">
      <c r="A6" s="22"/>
      <c r="B6" s="62"/>
      <c r="C6" s="23"/>
      <c r="D6" s="24">
        <v>1000072941</v>
      </c>
      <c r="E6" s="25" t="s">
        <v>265</v>
      </c>
      <c r="F6" s="23"/>
      <c r="G6" s="68"/>
      <c r="H6" s="38" t="s">
        <v>23</v>
      </c>
      <c r="I6" s="66">
        <v>30000</v>
      </c>
      <c r="J6" s="33">
        <v>0.078</v>
      </c>
      <c r="K6" s="34">
        <v>2340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customFormat="1" customHeight="1" spans="1:24">
      <c r="A7" s="22"/>
      <c r="B7" s="62"/>
      <c r="C7" s="23"/>
      <c r="D7" s="36"/>
      <c r="E7" s="37"/>
      <c r="F7" s="23"/>
      <c r="G7" s="68"/>
      <c r="H7" s="38" t="s">
        <v>26</v>
      </c>
      <c r="I7" s="23">
        <v>30000</v>
      </c>
      <c r="J7" s="33">
        <v>0.67</v>
      </c>
      <c r="K7" s="34">
        <v>20100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customFormat="1" customHeight="1" spans="1:24">
      <c r="A8" s="22">
        <v>45967</v>
      </c>
      <c r="B8" s="22" t="s">
        <v>264</v>
      </c>
      <c r="C8" s="23" t="s">
        <v>13</v>
      </c>
      <c r="D8" s="24">
        <v>1000072908</v>
      </c>
      <c r="E8" s="25" t="s">
        <v>268</v>
      </c>
      <c r="F8" s="23" t="s">
        <v>269</v>
      </c>
      <c r="G8" s="68" t="s">
        <v>270</v>
      </c>
      <c r="H8" s="28" t="s">
        <v>271</v>
      </c>
      <c r="I8" s="23">
        <v>15000</v>
      </c>
      <c r="J8" s="29">
        <v>0.218</v>
      </c>
      <c r="K8" s="30">
        <v>3270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customFormat="1" customHeight="1" spans="1:24">
      <c r="A9" s="22"/>
      <c r="B9" s="22"/>
      <c r="C9" s="23"/>
      <c r="D9" s="36"/>
      <c r="E9" s="37"/>
      <c r="F9" s="23"/>
      <c r="G9" s="68"/>
      <c r="H9" s="28" t="s">
        <v>36</v>
      </c>
      <c r="I9" s="23">
        <v>15000</v>
      </c>
      <c r="J9" s="29">
        <v>0.165</v>
      </c>
      <c r="K9" s="30">
        <v>2475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customFormat="1" customHeight="1" spans="1:24">
      <c r="A10" s="22"/>
      <c r="B10" s="22"/>
      <c r="C10" s="23"/>
      <c r="D10" s="36"/>
      <c r="E10" s="37"/>
      <c r="F10" s="23"/>
      <c r="G10" s="68"/>
      <c r="H10" s="38" t="s">
        <v>23</v>
      </c>
      <c r="I10" s="23">
        <v>15000</v>
      </c>
      <c r="J10" s="33">
        <v>0.078</v>
      </c>
      <c r="K10" s="34">
        <v>1170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customFormat="1" customHeight="1" spans="1:24">
      <c r="A11" s="22"/>
      <c r="B11" s="22"/>
      <c r="C11" s="23"/>
      <c r="D11" s="36"/>
      <c r="E11" s="37"/>
      <c r="F11" s="23"/>
      <c r="G11" s="68"/>
      <c r="H11" s="35" t="s">
        <v>25</v>
      </c>
      <c r="I11" s="23">
        <v>15000</v>
      </c>
      <c r="J11" s="29">
        <v>0.079</v>
      </c>
      <c r="K11" s="30">
        <v>1185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customFormat="1" customHeight="1" spans="1:24">
      <c r="A12" s="22"/>
      <c r="B12" s="22"/>
      <c r="C12" s="23"/>
      <c r="D12" s="31"/>
      <c r="E12" s="32"/>
      <c r="F12" s="23"/>
      <c r="G12" s="68"/>
      <c r="H12" s="76" t="s">
        <v>42</v>
      </c>
      <c r="I12" s="23">
        <v>15000</v>
      </c>
      <c r="J12" s="77">
        <f>0.03384</f>
        <v>0.03384</v>
      </c>
      <c r="K12" s="78">
        <v>1980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customFormat="1" customHeight="1" spans="1:24">
      <c r="A13" s="22">
        <v>45974</v>
      </c>
      <c r="B13" s="26" t="s">
        <v>264</v>
      </c>
      <c r="C13" s="23" t="s">
        <v>13</v>
      </c>
      <c r="D13" s="24">
        <v>1000073219</v>
      </c>
      <c r="E13" s="25" t="s">
        <v>272</v>
      </c>
      <c r="F13" s="23" t="s">
        <v>273</v>
      </c>
      <c r="G13" s="68" t="s">
        <v>274</v>
      </c>
      <c r="H13" s="28" t="s">
        <v>18</v>
      </c>
      <c r="I13" s="27">
        <v>40000</v>
      </c>
      <c r="J13" s="29">
        <v>0.218</v>
      </c>
      <c r="K13" s="30">
        <v>8720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customFormat="1" customHeight="1" spans="1:24">
      <c r="A14" s="22"/>
      <c r="B14" s="26"/>
      <c r="C14" s="23"/>
      <c r="D14" s="36"/>
      <c r="E14" s="37"/>
      <c r="F14" s="23"/>
      <c r="G14" s="68"/>
      <c r="H14" s="28" t="s">
        <v>36</v>
      </c>
      <c r="I14" s="27">
        <v>90000</v>
      </c>
      <c r="J14" s="29">
        <v>0.165</v>
      </c>
      <c r="K14" s="30">
        <v>14850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customFormat="1" customHeight="1" spans="1:24">
      <c r="A15" s="22"/>
      <c r="B15" s="26"/>
      <c r="C15" s="23"/>
      <c r="D15" s="31"/>
      <c r="E15" s="32"/>
      <c r="F15" s="23"/>
      <c r="G15" s="68"/>
      <c r="H15" s="76" t="s">
        <v>275</v>
      </c>
      <c r="I15" s="23">
        <v>90000</v>
      </c>
      <c r="J15" s="77">
        <f>0.033*4</f>
        <v>0.132</v>
      </c>
      <c r="K15" s="78">
        <v>11880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customFormat="1" customHeight="1" spans="1:24">
      <c r="A16" s="22"/>
      <c r="B16" s="26"/>
      <c r="C16" s="23"/>
      <c r="D16" s="24">
        <v>1000073212</v>
      </c>
      <c r="E16" s="25" t="s">
        <v>272</v>
      </c>
      <c r="F16" s="23"/>
      <c r="G16" s="68"/>
      <c r="H16" s="38" t="s">
        <v>65</v>
      </c>
      <c r="I16" s="23">
        <v>90000</v>
      </c>
      <c r="J16" s="33">
        <v>0.078</v>
      </c>
      <c r="K16" s="34">
        <v>7020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customFormat="1" customHeight="1" spans="1:24">
      <c r="A17" s="22"/>
      <c r="B17" s="26"/>
      <c r="C17" s="23"/>
      <c r="D17" s="36"/>
      <c r="E17" s="37"/>
      <c r="F17" s="23"/>
      <c r="G17" s="68"/>
      <c r="H17" s="38" t="s">
        <v>48</v>
      </c>
      <c r="I17" s="27">
        <v>90000</v>
      </c>
      <c r="J17" s="33">
        <v>0.67</v>
      </c>
      <c r="K17" s="34">
        <v>60300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customFormat="1" customHeight="1" spans="1:24">
      <c r="A18" s="22">
        <v>45975</v>
      </c>
      <c r="B18" s="26" t="s">
        <v>264</v>
      </c>
      <c r="C18" s="23" t="s">
        <v>13</v>
      </c>
      <c r="D18" s="39">
        <v>1000073453</v>
      </c>
      <c r="E18" s="40" t="s">
        <v>276</v>
      </c>
      <c r="F18" s="23" t="s">
        <v>277</v>
      </c>
      <c r="G18" s="68" t="s">
        <v>278</v>
      </c>
      <c r="H18" s="76" t="s">
        <v>69</v>
      </c>
      <c r="I18" s="66">
        <v>22144</v>
      </c>
      <c r="J18" s="77">
        <v>0.67</v>
      </c>
      <c r="K18" s="78">
        <v>14836.48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customFormat="1" customHeight="1" spans="1:24">
      <c r="A19" s="22"/>
      <c r="B19" s="26"/>
      <c r="C19" s="23"/>
      <c r="D19" s="39"/>
      <c r="E19" s="40"/>
      <c r="F19" s="23"/>
      <c r="G19" s="68"/>
      <c r="H19" s="28" t="s">
        <v>36</v>
      </c>
      <c r="I19" s="66">
        <v>22144</v>
      </c>
      <c r="J19" s="29">
        <v>0.165</v>
      </c>
      <c r="K19" s="30">
        <v>3653.76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customFormat="1" customHeight="1" spans="1:24">
      <c r="A20" s="22"/>
      <c r="B20" s="26"/>
      <c r="C20" s="23"/>
      <c r="D20" s="24">
        <v>1000073230</v>
      </c>
      <c r="E20" s="25" t="s">
        <v>276</v>
      </c>
      <c r="F20" s="23"/>
      <c r="G20" s="68"/>
      <c r="H20" s="76" t="s">
        <v>197</v>
      </c>
      <c r="I20" s="66">
        <v>7005</v>
      </c>
      <c r="J20" s="33">
        <v>0.11</v>
      </c>
      <c r="K20" s="79">
        <v>770.55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customFormat="1" customHeight="1" spans="1:24">
      <c r="A21" s="22"/>
      <c r="B21" s="26"/>
      <c r="C21" s="23"/>
      <c r="D21" s="36"/>
      <c r="E21" s="37"/>
      <c r="F21" s="23"/>
      <c r="G21" s="68"/>
      <c r="H21" s="38" t="s">
        <v>23</v>
      </c>
      <c r="I21" s="66">
        <v>22144</v>
      </c>
      <c r="J21" s="33">
        <v>0.078</v>
      </c>
      <c r="K21" s="34">
        <v>1727.232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customFormat="1" customHeight="1" spans="1:24">
      <c r="A22" s="22"/>
      <c r="B22" s="26"/>
      <c r="C22" s="23"/>
      <c r="D22" s="31"/>
      <c r="E22" s="32"/>
      <c r="F22" s="23"/>
      <c r="G22" s="68"/>
      <c r="H22" s="35" t="s">
        <v>25</v>
      </c>
      <c r="I22" s="66">
        <v>7005</v>
      </c>
      <c r="J22" s="29">
        <v>0.079</v>
      </c>
      <c r="K22" s="30">
        <v>553.395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customFormat="1" customHeight="1" spans="1:24">
      <c r="A23" s="22"/>
      <c r="B23" s="26"/>
      <c r="C23" s="23"/>
      <c r="D23" s="39">
        <v>1000073233</v>
      </c>
      <c r="E23" s="40" t="s">
        <v>276</v>
      </c>
      <c r="F23" s="23"/>
      <c r="G23" s="68"/>
      <c r="H23" s="76" t="s">
        <v>279</v>
      </c>
      <c r="I23" s="66">
        <v>22144</v>
      </c>
      <c r="J23" s="77">
        <f>0.033*7</f>
        <v>0.231</v>
      </c>
      <c r="K23" s="78">
        <v>5115.264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customFormat="1" customHeight="1" spans="1:24">
      <c r="A24" s="22">
        <v>45996</v>
      </c>
      <c r="B24" s="26" t="s">
        <v>264</v>
      </c>
      <c r="C24" s="23" t="s">
        <v>13</v>
      </c>
      <c r="D24" s="24">
        <v>1000075323</v>
      </c>
      <c r="E24" s="25" t="s">
        <v>280</v>
      </c>
      <c r="F24" s="23" t="s">
        <v>281</v>
      </c>
      <c r="G24" s="68" t="s">
        <v>282</v>
      </c>
      <c r="H24" s="76" t="s">
        <v>69</v>
      </c>
      <c r="I24" s="66">
        <v>25000</v>
      </c>
      <c r="J24" s="77">
        <v>0.67</v>
      </c>
      <c r="K24" s="78">
        <v>16750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customFormat="1" customHeight="1" spans="1:24">
      <c r="A25" s="22"/>
      <c r="B25" s="26"/>
      <c r="C25" s="23"/>
      <c r="D25" s="36">
        <v>1000074819</v>
      </c>
      <c r="E25" s="37" t="s">
        <v>280</v>
      </c>
      <c r="F25" s="23"/>
      <c r="G25" s="68"/>
      <c r="H25" s="28" t="s">
        <v>36</v>
      </c>
      <c r="I25" s="66">
        <v>25000</v>
      </c>
      <c r="J25" s="29">
        <v>0.165</v>
      </c>
      <c r="K25" s="30">
        <v>4125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customFormat="1" customHeight="1" spans="1:24">
      <c r="A26" s="22"/>
      <c r="B26" s="26"/>
      <c r="C26" s="23"/>
      <c r="D26" s="31"/>
      <c r="E26" s="32"/>
      <c r="F26" s="23"/>
      <c r="G26" s="68"/>
      <c r="H26" s="76" t="s">
        <v>24</v>
      </c>
      <c r="I26" s="66">
        <v>25000</v>
      </c>
      <c r="J26" s="77">
        <f>0.033*5</f>
        <v>0.165</v>
      </c>
      <c r="K26" s="78">
        <v>4125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customFormat="1" customHeight="1" spans="1:24">
      <c r="A27" s="22"/>
      <c r="B27" s="26"/>
      <c r="C27" s="23"/>
      <c r="D27" s="24">
        <v>1000074221</v>
      </c>
      <c r="E27" s="25" t="s">
        <v>280</v>
      </c>
      <c r="F27" s="23"/>
      <c r="G27" s="68"/>
      <c r="H27" s="76" t="s">
        <v>197</v>
      </c>
      <c r="I27" s="66">
        <v>25000</v>
      </c>
      <c r="J27" s="33">
        <v>0.11</v>
      </c>
      <c r="K27" s="79">
        <v>2750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customFormat="1" customHeight="1" spans="1:24">
      <c r="A28" s="22"/>
      <c r="B28" s="26"/>
      <c r="C28" s="23"/>
      <c r="D28" s="31"/>
      <c r="E28" s="32"/>
      <c r="F28" s="23"/>
      <c r="G28" s="68"/>
      <c r="H28" s="38" t="s">
        <v>23</v>
      </c>
      <c r="I28" s="66">
        <v>25000</v>
      </c>
      <c r="J28" s="33">
        <v>0.078</v>
      </c>
      <c r="K28" s="34">
        <v>1950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customFormat="1" customHeight="1" spans="1:24">
      <c r="A29" s="22">
        <v>45994</v>
      </c>
      <c r="B29" s="26" t="s">
        <v>264</v>
      </c>
      <c r="C29" s="23" t="s">
        <v>13</v>
      </c>
      <c r="D29" s="24">
        <v>1000074216</v>
      </c>
      <c r="E29" s="25" t="s">
        <v>272</v>
      </c>
      <c r="F29" s="23" t="s">
        <v>283</v>
      </c>
      <c r="G29" s="68" t="s">
        <v>284</v>
      </c>
      <c r="H29" s="28" t="s">
        <v>18</v>
      </c>
      <c r="I29" s="27">
        <v>20000</v>
      </c>
      <c r="J29" s="29">
        <v>0.218</v>
      </c>
      <c r="K29" s="30">
        <v>4360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customFormat="1" customHeight="1" spans="1:24">
      <c r="A30" s="22">
        <v>46002</v>
      </c>
      <c r="B30" s="22" t="s">
        <v>264</v>
      </c>
      <c r="C30" s="23" t="s">
        <v>13</v>
      </c>
      <c r="D30" s="39">
        <v>1000074719</v>
      </c>
      <c r="E30" s="40" t="s">
        <v>265</v>
      </c>
      <c r="F30" s="23" t="s">
        <v>285</v>
      </c>
      <c r="G30" s="68" t="s">
        <v>286</v>
      </c>
      <c r="H30" s="76" t="s">
        <v>42</v>
      </c>
      <c r="I30" s="23">
        <v>3000</v>
      </c>
      <c r="J30" s="77">
        <f>0.059*4</f>
        <v>0.236</v>
      </c>
      <c r="K30" s="78">
        <v>708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customFormat="1" customHeight="1" spans="1:24">
      <c r="A31" s="22">
        <v>46003</v>
      </c>
      <c r="B31" s="26" t="s">
        <v>264</v>
      </c>
      <c r="C31" s="23" t="s">
        <v>13</v>
      </c>
      <c r="D31" s="24">
        <v>1000074740</v>
      </c>
      <c r="E31" s="25" t="s">
        <v>287</v>
      </c>
      <c r="F31" s="23" t="s">
        <v>288</v>
      </c>
      <c r="G31" s="68" t="s">
        <v>289</v>
      </c>
      <c r="H31" s="28" t="s">
        <v>18</v>
      </c>
      <c r="I31" s="27">
        <v>7000</v>
      </c>
      <c r="J31" s="29">
        <v>0.218</v>
      </c>
      <c r="K31" s="30">
        <v>1526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customFormat="1" customHeight="1" spans="1:24">
      <c r="A32" s="22"/>
      <c r="B32" s="26"/>
      <c r="C32" s="23"/>
      <c r="D32" s="36"/>
      <c r="E32" s="37"/>
      <c r="F32" s="23"/>
      <c r="G32" s="68"/>
      <c r="H32" s="28" t="s">
        <v>36</v>
      </c>
      <c r="I32" s="27">
        <v>7000</v>
      </c>
      <c r="J32" s="29">
        <v>0.165</v>
      </c>
      <c r="K32" s="30">
        <v>1155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customFormat="1" customHeight="1" spans="1:24">
      <c r="A33" s="22"/>
      <c r="B33" s="26"/>
      <c r="C33" s="23"/>
      <c r="D33" s="36"/>
      <c r="E33" s="37"/>
      <c r="F33" s="23"/>
      <c r="G33" s="68"/>
      <c r="H33" s="38" t="s">
        <v>65</v>
      </c>
      <c r="I33" s="27">
        <v>7000</v>
      </c>
      <c r="J33" s="33">
        <v>0.078</v>
      </c>
      <c r="K33" s="34">
        <v>546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customFormat="1" customHeight="1" spans="1:24">
      <c r="A34" s="22"/>
      <c r="B34" s="26"/>
      <c r="C34" s="23"/>
      <c r="D34" s="36"/>
      <c r="E34" s="37"/>
      <c r="F34" s="23"/>
      <c r="G34" s="68"/>
      <c r="H34" s="76" t="s">
        <v>37</v>
      </c>
      <c r="I34" s="27">
        <v>7000</v>
      </c>
      <c r="J34" s="77">
        <f>0.033*5</f>
        <v>0.165</v>
      </c>
      <c r="K34" s="78">
        <v>1155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customFormat="1" customHeight="1" spans="1:24">
      <c r="A35" s="22"/>
      <c r="B35" s="26"/>
      <c r="C35" s="23"/>
      <c r="D35" s="36"/>
      <c r="E35" s="37"/>
      <c r="F35" s="23"/>
      <c r="G35" s="68"/>
      <c r="H35" s="38" t="s">
        <v>48</v>
      </c>
      <c r="I35" s="27">
        <v>7000</v>
      </c>
      <c r="J35" s="33">
        <v>0.67</v>
      </c>
      <c r="K35" s="34">
        <v>4690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customFormat="1" customHeight="1" spans="1:24">
      <c r="A36" s="22">
        <v>46007</v>
      </c>
      <c r="B36" s="22" t="s">
        <v>264</v>
      </c>
      <c r="C36" s="23" t="s">
        <v>13</v>
      </c>
      <c r="D36" s="39">
        <v>1000074966</v>
      </c>
      <c r="E36" s="40" t="s">
        <v>265</v>
      </c>
      <c r="F36" s="23" t="s">
        <v>290</v>
      </c>
      <c r="G36" s="68" t="s">
        <v>291</v>
      </c>
      <c r="H36" s="76" t="s">
        <v>292</v>
      </c>
      <c r="I36" s="23">
        <v>2000</v>
      </c>
      <c r="J36" s="77">
        <f>0.059*4</f>
        <v>0.236</v>
      </c>
      <c r="K36" s="78">
        <v>472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customFormat="1" customHeight="1" spans="1:24">
      <c r="A37" s="22">
        <v>46021</v>
      </c>
      <c r="B37" s="26" t="s">
        <v>264</v>
      </c>
      <c r="C37" s="23" t="s">
        <v>13</v>
      </c>
      <c r="D37" s="24">
        <v>1000075505</v>
      </c>
      <c r="E37" s="25" t="s">
        <v>293</v>
      </c>
      <c r="F37" s="23" t="s">
        <v>294</v>
      </c>
      <c r="G37" s="68" t="s">
        <v>295</v>
      </c>
      <c r="H37" s="28" t="s">
        <v>18</v>
      </c>
      <c r="I37" s="23">
        <v>2200</v>
      </c>
      <c r="J37" s="29">
        <v>0.218</v>
      </c>
      <c r="K37" s="30">
        <v>479.6</v>
      </c>
      <c r="L37" s="80" t="s">
        <v>52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customFormat="1" customHeight="1" spans="1:24">
      <c r="A38" s="22"/>
      <c r="B38" s="26"/>
      <c r="C38" s="23"/>
      <c r="D38" s="36"/>
      <c r="E38" s="37"/>
      <c r="F38" s="23"/>
      <c r="G38" s="68"/>
      <c r="H38" s="38" t="s">
        <v>210</v>
      </c>
      <c r="I38" s="23">
        <v>2200</v>
      </c>
      <c r="J38" s="33">
        <v>0.078</v>
      </c>
      <c r="K38" s="34">
        <v>171.6</v>
      </c>
      <c r="L38" s="80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customFormat="1" customHeight="1" spans="1:24">
      <c r="A39" s="22"/>
      <c r="B39" s="26"/>
      <c r="C39" s="23"/>
      <c r="D39" s="36"/>
      <c r="E39" s="37"/>
      <c r="F39" s="23"/>
      <c r="G39" s="68"/>
      <c r="H39" s="35" t="s">
        <v>25</v>
      </c>
      <c r="I39" s="23">
        <v>2200</v>
      </c>
      <c r="J39" s="29">
        <v>0.079</v>
      </c>
      <c r="K39" s="30">
        <v>173.8</v>
      </c>
      <c r="L39" s="80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customFormat="1" customHeight="1" spans="1:24">
      <c r="A40" s="22"/>
      <c r="B40" s="26"/>
      <c r="C40" s="23"/>
      <c r="D40" s="36"/>
      <c r="E40" s="37"/>
      <c r="F40" s="23"/>
      <c r="G40" s="68"/>
      <c r="H40" s="76" t="s">
        <v>24</v>
      </c>
      <c r="I40" s="23">
        <v>2200</v>
      </c>
      <c r="J40" s="77">
        <f>0.033*5</f>
        <v>0.165</v>
      </c>
      <c r="K40" s="78">
        <v>363</v>
      </c>
      <c r="L40" s="80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customFormat="1" customHeight="1" spans="1:24">
      <c r="A41" s="22"/>
      <c r="B41" s="26"/>
      <c r="C41" s="23"/>
      <c r="D41" s="36"/>
      <c r="E41" s="37"/>
      <c r="F41" s="23"/>
      <c r="G41" s="68"/>
      <c r="H41" s="38" t="s">
        <v>26</v>
      </c>
      <c r="I41" s="23">
        <v>2200</v>
      </c>
      <c r="J41" s="33">
        <v>0.67</v>
      </c>
      <c r="K41" s="34">
        <v>1474</v>
      </c>
      <c r="L41" s="80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customHeight="1" spans="1:24">
      <c r="A42" s="81" t="s">
        <v>27</v>
      </c>
      <c r="B42" s="81"/>
      <c r="C42" s="81"/>
      <c r="D42" s="81"/>
      <c r="E42" s="81"/>
      <c r="F42" s="81"/>
      <c r="G42" s="81"/>
      <c r="H42" s="82"/>
      <c r="I42" s="50">
        <f>SUM(I3:I41)</f>
        <v>923586</v>
      </c>
      <c r="J42" s="51"/>
      <c r="K42" s="52">
        <f>SUM(K3:K41)</f>
        <v>224370.681</v>
      </c>
    </row>
    <row r="43" customHeight="1" spans="1:24">
      <c r="A43" s="81"/>
      <c r="B43" s="81"/>
      <c r="C43" s="81"/>
      <c r="D43" s="81"/>
      <c r="E43" s="81"/>
      <c r="F43" s="81"/>
      <c r="G43" s="81"/>
      <c r="H43" s="82"/>
      <c r="I43" s="50"/>
      <c r="J43" s="51"/>
      <c r="K43" s="52"/>
    </row>
  </sheetData>
  <autoFilter xmlns:etc="http://www.wps.cn/officeDocument/2017/etCustomData" ref="A2:K43" etc:filterBottomFollowUsedRange="0">
    <extLst/>
  </autoFilter>
  <mergeCells count="63">
    <mergeCell ref="A1:K1"/>
    <mergeCell ref="A3:A7"/>
    <mergeCell ref="A8:A12"/>
    <mergeCell ref="A13:A17"/>
    <mergeCell ref="A18:A23"/>
    <mergeCell ref="A24:A28"/>
    <mergeCell ref="A31:A35"/>
    <mergeCell ref="A37:A41"/>
    <mergeCell ref="B3:B7"/>
    <mergeCell ref="B8:B12"/>
    <mergeCell ref="B13:B17"/>
    <mergeCell ref="B18:B23"/>
    <mergeCell ref="B24:B28"/>
    <mergeCell ref="B31:B35"/>
    <mergeCell ref="B37:B41"/>
    <mergeCell ref="C3:C7"/>
    <mergeCell ref="C8:C12"/>
    <mergeCell ref="C13:C17"/>
    <mergeCell ref="C18:C23"/>
    <mergeCell ref="C24:C28"/>
    <mergeCell ref="C31:C35"/>
    <mergeCell ref="C37:C41"/>
    <mergeCell ref="D3:D5"/>
    <mergeCell ref="D6:D7"/>
    <mergeCell ref="D8:D12"/>
    <mergeCell ref="D13:D15"/>
    <mergeCell ref="D16:D17"/>
    <mergeCell ref="D18:D19"/>
    <mergeCell ref="D20:D22"/>
    <mergeCell ref="D25:D26"/>
    <mergeCell ref="D27:D28"/>
    <mergeCell ref="D31:D35"/>
    <mergeCell ref="D37:D41"/>
    <mergeCell ref="E3:E5"/>
    <mergeCell ref="E6:E7"/>
    <mergeCell ref="E8:E12"/>
    <mergeCell ref="E13:E15"/>
    <mergeCell ref="E16:E17"/>
    <mergeCell ref="E18:E19"/>
    <mergeCell ref="E20:E22"/>
    <mergeCell ref="E25:E26"/>
    <mergeCell ref="E27:E28"/>
    <mergeCell ref="E31:E35"/>
    <mergeCell ref="E37:E41"/>
    <mergeCell ref="F3:F7"/>
    <mergeCell ref="F8:F12"/>
    <mergeCell ref="F13:F17"/>
    <mergeCell ref="F18:F23"/>
    <mergeCell ref="F24:F28"/>
    <mergeCell ref="F31:F35"/>
    <mergeCell ref="F37:F41"/>
    <mergeCell ref="G3:G7"/>
    <mergeCell ref="G8:G12"/>
    <mergeCell ref="G13:G17"/>
    <mergeCell ref="G18:G23"/>
    <mergeCell ref="G24:G28"/>
    <mergeCell ref="G31:G35"/>
    <mergeCell ref="G37:G41"/>
    <mergeCell ref="I42:I43"/>
    <mergeCell ref="J42:J43"/>
    <mergeCell ref="K42:K43"/>
    <mergeCell ref="L37:L41"/>
    <mergeCell ref="A42:H4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7"/>
  <sheetViews>
    <sheetView zoomScale="60" zoomScaleNormal="60" workbookViewId="0">
      <pane ySplit="2" topLeftCell="A17" activePane="bottomLeft" state="frozen"/>
      <selection/>
      <selection pane="bottomLeft" activeCell="K23" sqref="K3:K23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2" width="11.6636363636364" style="9" customWidth="1"/>
    <col min="13" max="14" width="8.78181818181818" style="9"/>
    <col min="15" max="15" width="10.3363636363636" style="9"/>
    <col min="16" max="16384" width="8.78181818181818" style="9"/>
  </cols>
  <sheetData>
    <row r="1" ht="43" customHeight="1" spans="1:25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customFormat="1" customHeight="1" spans="1:25">
      <c r="A2" s="53" t="s">
        <v>1</v>
      </c>
      <c r="B2" s="53" t="s">
        <v>2</v>
      </c>
      <c r="C2" s="53" t="s">
        <v>3</v>
      </c>
      <c r="D2" s="54" t="s">
        <v>4</v>
      </c>
      <c r="E2" s="53" t="s">
        <v>5</v>
      </c>
      <c r="F2" s="53" t="s">
        <v>6</v>
      </c>
      <c r="G2" s="53" t="s">
        <v>7</v>
      </c>
      <c r="H2" s="55" t="s">
        <v>8</v>
      </c>
      <c r="I2" s="56" t="s">
        <v>9</v>
      </c>
      <c r="J2" s="57" t="s">
        <v>10</v>
      </c>
      <c r="K2" s="58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customFormat="1" customHeight="1" spans="1:25">
      <c r="A3" s="59">
        <v>45978</v>
      </c>
      <c r="B3" s="59" t="s">
        <v>296</v>
      </c>
      <c r="C3" s="60" t="s">
        <v>13</v>
      </c>
      <c r="D3" s="24">
        <v>1000074652</v>
      </c>
      <c r="E3" s="25" t="s">
        <v>297</v>
      </c>
      <c r="F3" s="60" t="s">
        <v>298</v>
      </c>
      <c r="G3" s="61" t="s">
        <v>299</v>
      </c>
      <c r="H3" s="28" t="s">
        <v>300</v>
      </c>
      <c r="I3" s="27">
        <v>22019</v>
      </c>
      <c r="J3" s="29">
        <v>0.215</v>
      </c>
      <c r="K3" s="30">
        <v>4734.085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customFormat="1" customHeight="1" spans="1:25">
      <c r="A4" s="62"/>
      <c r="B4" s="62"/>
      <c r="C4" s="63"/>
      <c r="D4" s="39">
        <v>1000075340</v>
      </c>
      <c r="E4" s="40" t="s">
        <v>297</v>
      </c>
      <c r="F4" s="63"/>
      <c r="G4" s="64"/>
      <c r="H4" s="28" t="s">
        <v>301</v>
      </c>
      <c r="I4" s="23">
        <v>22019</v>
      </c>
      <c r="J4" s="23">
        <f>0.033*7</f>
        <v>0.231</v>
      </c>
      <c r="K4" s="30">
        <v>5086.389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customFormat="1" customHeight="1" spans="1:25">
      <c r="A5" s="62"/>
      <c r="B5" s="62"/>
      <c r="C5" s="63"/>
      <c r="D5" s="24">
        <v>1000073236</v>
      </c>
      <c r="E5" s="25" t="s">
        <v>297</v>
      </c>
      <c r="F5" s="63"/>
      <c r="G5" s="64"/>
      <c r="H5" s="65" t="s">
        <v>133</v>
      </c>
      <c r="I5" s="27">
        <v>22019</v>
      </c>
      <c r="J5" s="29">
        <v>0.165</v>
      </c>
      <c r="K5" s="30">
        <v>3633.135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customFormat="1" customHeight="1" spans="1:25">
      <c r="A6" s="62"/>
      <c r="B6" s="62"/>
      <c r="C6" s="63"/>
      <c r="D6" s="36"/>
      <c r="E6" s="37"/>
      <c r="F6" s="63"/>
      <c r="G6" s="64"/>
      <c r="H6" s="38" t="s">
        <v>23</v>
      </c>
      <c r="I6" s="66">
        <v>22019</v>
      </c>
      <c r="J6" s="33">
        <v>0.078</v>
      </c>
      <c r="K6" s="34">
        <v>1717.482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customFormat="1" customHeight="1" spans="1:25">
      <c r="A7" s="62"/>
      <c r="B7" s="62"/>
      <c r="C7" s="63"/>
      <c r="D7" s="36"/>
      <c r="E7" s="37"/>
      <c r="F7" s="63"/>
      <c r="G7" s="64"/>
      <c r="H7" s="38" t="s">
        <v>113</v>
      </c>
      <c r="I7" s="27">
        <v>22019</v>
      </c>
      <c r="J7" s="33">
        <v>0.72</v>
      </c>
      <c r="K7" s="34">
        <v>15853.68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customFormat="1" customHeight="1" spans="1:25">
      <c r="A8" s="59">
        <v>45978</v>
      </c>
      <c r="B8" s="59" t="s">
        <v>296</v>
      </c>
      <c r="C8" s="60" t="s">
        <v>13</v>
      </c>
      <c r="D8" s="24">
        <v>1000074797</v>
      </c>
      <c r="E8" s="25" t="s">
        <v>302</v>
      </c>
      <c r="F8" s="60" t="s">
        <v>303</v>
      </c>
      <c r="G8" s="61" t="s">
        <v>304</v>
      </c>
      <c r="H8" s="28" t="s">
        <v>300</v>
      </c>
      <c r="I8" s="27">
        <v>18019</v>
      </c>
      <c r="J8" s="29">
        <v>0.215</v>
      </c>
      <c r="K8" s="30">
        <v>3874.085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customFormat="1" customHeight="1" spans="1:25">
      <c r="A9" s="62"/>
      <c r="B9" s="62"/>
      <c r="C9" s="63"/>
      <c r="D9" s="39">
        <v>1000073348</v>
      </c>
      <c r="E9" s="40" t="s">
        <v>302</v>
      </c>
      <c r="F9" s="63"/>
      <c r="G9" s="64"/>
      <c r="H9" s="65" t="s">
        <v>305</v>
      </c>
      <c r="I9" s="27">
        <v>18019</v>
      </c>
      <c r="J9" s="29">
        <v>0.16</v>
      </c>
      <c r="K9" s="30">
        <v>2883.04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customFormat="1" customHeight="1" spans="1:25">
      <c r="A10" s="62"/>
      <c r="B10" s="62"/>
      <c r="C10" s="63"/>
      <c r="D10" s="39">
        <v>1000073781</v>
      </c>
      <c r="E10" s="40" t="s">
        <v>302</v>
      </c>
      <c r="F10" s="63"/>
      <c r="G10" s="64"/>
      <c r="H10" s="28" t="s">
        <v>306</v>
      </c>
      <c r="I10" s="26">
        <v>18019</v>
      </c>
      <c r="J10" s="29">
        <f>0.028*8</f>
        <v>0.224</v>
      </c>
      <c r="K10" s="30">
        <v>4036.256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customFormat="1" customHeight="1" spans="1:25">
      <c r="A11" s="62"/>
      <c r="B11" s="62"/>
      <c r="C11" s="63"/>
      <c r="D11" s="24">
        <v>1000073220</v>
      </c>
      <c r="E11" s="25" t="s">
        <v>302</v>
      </c>
      <c r="F11" s="63"/>
      <c r="G11" s="64"/>
      <c r="H11" s="67" t="s">
        <v>46</v>
      </c>
      <c r="I11" s="27">
        <v>18019</v>
      </c>
      <c r="J11" s="29">
        <v>0.078</v>
      </c>
      <c r="K11" s="34">
        <v>1405.482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customFormat="1" customHeight="1" spans="1:25">
      <c r="A12" s="62"/>
      <c r="B12" s="62"/>
      <c r="C12" s="63"/>
      <c r="D12" s="36"/>
      <c r="E12" s="37"/>
      <c r="F12" s="63"/>
      <c r="G12" s="64"/>
      <c r="H12" s="38" t="s">
        <v>307</v>
      </c>
      <c r="I12" s="23">
        <v>8241</v>
      </c>
      <c r="J12" s="33">
        <v>0.72</v>
      </c>
      <c r="K12" s="34">
        <v>5933.52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customFormat="1" customHeight="1" spans="1:25">
      <c r="A13" s="59">
        <v>45979</v>
      </c>
      <c r="B13" s="59" t="s">
        <v>296</v>
      </c>
      <c r="C13" s="60" t="s">
        <v>13</v>
      </c>
      <c r="D13" s="39">
        <v>1000073316</v>
      </c>
      <c r="E13" s="40" t="s">
        <v>308</v>
      </c>
      <c r="F13" s="60" t="s">
        <v>309</v>
      </c>
      <c r="G13" s="61" t="s">
        <v>310</v>
      </c>
      <c r="H13" s="28" t="s">
        <v>18</v>
      </c>
      <c r="I13" s="27">
        <v>30010</v>
      </c>
      <c r="J13" s="29">
        <v>0.218</v>
      </c>
      <c r="K13" s="34">
        <v>6542.18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customFormat="1" customHeight="1" spans="1:25">
      <c r="A14" s="59">
        <v>45987</v>
      </c>
      <c r="B14" s="59" t="s">
        <v>296</v>
      </c>
      <c r="C14" s="60" t="s">
        <v>13</v>
      </c>
      <c r="D14" s="24">
        <v>1000075008</v>
      </c>
      <c r="E14" s="25" t="s">
        <v>311</v>
      </c>
      <c r="F14" s="60" t="s">
        <v>312</v>
      </c>
      <c r="G14" s="61" t="s">
        <v>313</v>
      </c>
      <c r="H14" s="28" t="s">
        <v>300</v>
      </c>
      <c r="I14" s="27">
        <v>14019</v>
      </c>
      <c r="J14" s="29">
        <v>0.215</v>
      </c>
      <c r="K14" s="30">
        <v>3014.085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customFormat="1" customHeight="1" spans="1:25">
      <c r="A15" s="62"/>
      <c r="B15" s="62"/>
      <c r="C15" s="63"/>
      <c r="D15" s="39">
        <v>1000074980</v>
      </c>
      <c r="E15" s="40" t="s">
        <v>311</v>
      </c>
      <c r="F15" s="63"/>
      <c r="G15" s="64"/>
      <c r="H15" s="28" t="s">
        <v>314</v>
      </c>
      <c r="I15" s="26">
        <v>14019</v>
      </c>
      <c r="J15" s="29">
        <f>0.028*6</f>
        <v>0.168</v>
      </c>
      <c r="K15" s="30">
        <v>2355.192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customFormat="1" customHeight="1" spans="1:25">
      <c r="A16" s="62"/>
      <c r="B16" s="62"/>
      <c r="C16" s="63"/>
      <c r="D16" s="24">
        <v>1000073659</v>
      </c>
      <c r="E16" s="25" t="s">
        <v>311</v>
      </c>
      <c r="F16" s="63"/>
      <c r="G16" s="64"/>
      <c r="H16" s="65" t="s">
        <v>315</v>
      </c>
      <c r="I16" s="27">
        <v>14019</v>
      </c>
      <c r="J16" s="29">
        <v>0.16</v>
      </c>
      <c r="K16" s="30">
        <v>2243.04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customFormat="1" customHeight="1" spans="1:25">
      <c r="A17" s="62"/>
      <c r="B17" s="62"/>
      <c r="C17" s="63"/>
      <c r="D17" s="36"/>
      <c r="E17" s="37"/>
      <c r="F17" s="63"/>
      <c r="G17" s="64"/>
      <c r="H17" s="67" t="s">
        <v>46</v>
      </c>
      <c r="I17" s="27">
        <v>14019</v>
      </c>
      <c r="J17" s="29">
        <v>0.078</v>
      </c>
      <c r="K17" s="34">
        <v>1093.482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customFormat="1" customHeight="1" spans="1:25">
      <c r="A18" s="62"/>
      <c r="B18" s="62"/>
      <c r="C18" s="63"/>
      <c r="D18" s="36"/>
      <c r="E18" s="37"/>
      <c r="F18" s="63"/>
      <c r="G18" s="64"/>
      <c r="H18" s="38" t="s">
        <v>307</v>
      </c>
      <c r="I18" s="27">
        <v>14019</v>
      </c>
      <c r="J18" s="33">
        <v>0.72</v>
      </c>
      <c r="K18" s="34">
        <v>10093.68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customFormat="1" customHeight="1" spans="1:25">
      <c r="A19" s="22">
        <v>45992</v>
      </c>
      <c r="B19" s="22" t="s">
        <v>296</v>
      </c>
      <c r="C19" s="23" t="s">
        <v>13</v>
      </c>
      <c r="D19" s="24">
        <v>1000074057</v>
      </c>
      <c r="E19" s="25" t="s">
        <v>316</v>
      </c>
      <c r="F19" s="23" t="s">
        <v>317</v>
      </c>
      <c r="G19" s="68" t="s">
        <v>318</v>
      </c>
      <c r="H19" s="28" t="s">
        <v>300</v>
      </c>
      <c r="I19" s="27">
        <v>250</v>
      </c>
      <c r="J19" s="29">
        <v>0.215</v>
      </c>
      <c r="K19" s="30">
        <v>53.75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customFormat="1" customHeight="1" spans="1:25">
      <c r="A20" s="22"/>
      <c r="B20" s="22"/>
      <c r="C20" s="23"/>
      <c r="D20" s="36"/>
      <c r="E20" s="37"/>
      <c r="F20" s="23"/>
      <c r="G20" s="68"/>
      <c r="H20" s="28" t="s">
        <v>100</v>
      </c>
      <c r="I20" s="27">
        <v>250</v>
      </c>
      <c r="J20" s="29">
        <v>0.056</v>
      </c>
      <c r="K20" s="30">
        <v>14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customFormat="1" customHeight="1" spans="1:25">
      <c r="A21" s="22"/>
      <c r="B21" s="22"/>
      <c r="C21" s="23"/>
      <c r="D21" s="36"/>
      <c r="E21" s="37"/>
      <c r="F21" s="23"/>
      <c r="G21" s="68"/>
      <c r="H21" s="38" t="s">
        <v>23</v>
      </c>
      <c r="I21" s="27">
        <v>250</v>
      </c>
      <c r="J21" s="33">
        <v>0.078</v>
      </c>
      <c r="K21" s="34">
        <v>19.5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customFormat="1" customHeight="1" spans="1:25">
      <c r="A22" s="22"/>
      <c r="B22" s="22"/>
      <c r="C22" s="23"/>
      <c r="D22" s="36"/>
      <c r="E22" s="37"/>
      <c r="F22" s="23"/>
      <c r="G22" s="68"/>
      <c r="H22" s="28" t="s">
        <v>319</v>
      </c>
      <c r="I22" s="27">
        <v>250</v>
      </c>
      <c r="J22" s="23">
        <f>0.036*5</f>
        <v>0.18</v>
      </c>
      <c r="K22" s="30">
        <v>45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customFormat="1" customHeight="1" spans="1:25">
      <c r="A23" s="22"/>
      <c r="B23" s="22"/>
      <c r="C23" s="23"/>
      <c r="D23" s="36"/>
      <c r="E23" s="37"/>
      <c r="F23" s="23"/>
      <c r="G23" s="68"/>
      <c r="H23" s="38" t="s">
        <v>113</v>
      </c>
      <c r="I23" s="27">
        <v>250</v>
      </c>
      <c r="J23" s="33">
        <v>0.72</v>
      </c>
      <c r="K23" s="34">
        <v>180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customFormat="1" customHeight="1" spans="1:25">
      <c r="A24" s="47" t="s">
        <v>27</v>
      </c>
      <c r="B24" s="47"/>
      <c r="C24" s="48"/>
      <c r="D24" s="48"/>
      <c r="E24" s="48"/>
      <c r="F24" s="48"/>
      <c r="G24" s="48"/>
      <c r="H24" s="49"/>
      <c r="I24" s="50">
        <f>SUM(I3:I23)</f>
        <v>291767</v>
      </c>
      <c r="J24" s="51"/>
      <c r="K24" s="52">
        <f>SUM(K3:K23)</f>
        <v>74811.063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customFormat="1" customHeight="1" spans="1:25">
      <c r="A25" s="47"/>
      <c r="B25" s="47"/>
      <c r="C25" s="48"/>
      <c r="D25" s="48"/>
      <c r="E25" s="48"/>
      <c r="F25" s="48"/>
      <c r="G25" s="48"/>
      <c r="H25" s="49"/>
      <c r="I25" s="50"/>
      <c r="J25" s="51"/>
      <c r="K25" s="5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customHeight="1" spans="1: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Height="1" spans="1: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Height="1" spans="1: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Height="1" spans="1: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Height="1" spans="1: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Height="1" spans="1: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Height="1" spans="1: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Height="1" spans="1:1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Height="1" spans="1:1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Height="1" spans="1:1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Height="1" spans="1:1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Height="1" spans="1:1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Height="1" spans="1:1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Height="1" spans="1:1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Height="1" spans="1:1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Height="1" spans="1:1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Height="1" spans="1:1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Height="1" spans="1:1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Height="1" spans="1:1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Height="1" spans="1:1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Height="1" spans="1:1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Height="1" spans="1:1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Height="1" spans="1:1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Height="1" spans="1:1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Height="1" spans="1:1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Height="1" spans="1:1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Height="1" spans="1:1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Height="1" spans="1:1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Height="1" spans="1:1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Height="1" spans="1:1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Height="1" spans="1:1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Height="1" spans="1:1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Height="1" spans="1:1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Height="1" spans="1:1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Height="1" spans="1:11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Height="1" spans="1:11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Height="1" spans="1:11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Height="1" spans="1:11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Height="1" spans="1:11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Height="1" spans="2:11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Height="1" spans="2:11"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Height="1" spans="2:11">
      <c r="B67" s="9"/>
      <c r="C67" s="9"/>
      <c r="D67" s="9"/>
      <c r="E67" s="9"/>
      <c r="F67" s="9"/>
      <c r="G67" s="9"/>
      <c r="H67" s="9"/>
      <c r="I67" s="9"/>
      <c r="J67" s="9"/>
      <c r="K67" s="9"/>
    </row>
  </sheetData>
  <autoFilter xmlns:etc="http://www.wps.cn/officeDocument/2017/etCustomData" ref="A2:K25" etc:filterBottomFollowUsedRange="0">
    <extLst/>
  </autoFilter>
  <mergeCells count="33">
    <mergeCell ref="A1:K1"/>
    <mergeCell ref="A3:A7"/>
    <mergeCell ref="A8:A12"/>
    <mergeCell ref="A14:A18"/>
    <mergeCell ref="A19:A23"/>
    <mergeCell ref="B3:B7"/>
    <mergeCell ref="B8:B12"/>
    <mergeCell ref="B14:B18"/>
    <mergeCell ref="B19:B23"/>
    <mergeCell ref="C3:C7"/>
    <mergeCell ref="C8:C12"/>
    <mergeCell ref="C14:C18"/>
    <mergeCell ref="C19:C23"/>
    <mergeCell ref="D5:D7"/>
    <mergeCell ref="D11:D12"/>
    <mergeCell ref="D16:D18"/>
    <mergeCell ref="D19:D23"/>
    <mergeCell ref="E5:E7"/>
    <mergeCell ref="E11:E12"/>
    <mergeCell ref="E16:E18"/>
    <mergeCell ref="E19:E23"/>
    <mergeCell ref="F3:F7"/>
    <mergeCell ref="F8:F12"/>
    <mergeCell ref="F14:F18"/>
    <mergeCell ref="F19:F23"/>
    <mergeCell ref="G3:G7"/>
    <mergeCell ref="G8:G12"/>
    <mergeCell ref="G14:G18"/>
    <mergeCell ref="G19:G23"/>
    <mergeCell ref="I24:I25"/>
    <mergeCell ref="J24:J25"/>
    <mergeCell ref="K24:K25"/>
    <mergeCell ref="A24:H25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3"/>
  <sheetViews>
    <sheetView tabSelected="1" zoomScale="60" zoomScaleNormal="60" workbookViewId="0">
      <pane ySplit="2" topLeftCell="A23" activePane="bottomLeft" state="frozen"/>
      <selection/>
      <selection pane="bottomLeft" activeCell="K32" sqref="K3:K32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3" width="8.78181818181818" style="9"/>
    <col min="14" max="14" width="10.3363636363636" style="9"/>
    <col min="15" max="16384" width="8.78181818181818" style="9"/>
  </cols>
  <sheetData>
    <row r="1" s="1" customFormat="1" ht="45" customHeight="1" spans="1:24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customFormat="1" customHeight="1" spans="1:24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8" t="s">
        <v>8</v>
      </c>
      <c r="I2" s="19" t="s">
        <v>9</v>
      </c>
      <c r="J2" s="20" t="s">
        <v>10</v>
      </c>
      <c r="K2" s="21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customFormat="1" customHeight="1" spans="1:24">
      <c r="A3" s="22">
        <v>45967</v>
      </c>
      <c r="B3" s="23" t="s">
        <v>320</v>
      </c>
      <c r="C3" s="23" t="s">
        <v>13</v>
      </c>
      <c r="D3" s="24">
        <v>1000073555</v>
      </c>
      <c r="E3" s="25" t="s">
        <v>321</v>
      </c>
      <c r="F3" s="26" t="s">
        <v>322</v>
      </c>
      <c r="G3" s="27" t="s">
        <v>323</v>
      </c>
      <c r="H3" s="28" t="s">
        <v>18</v>
      </c>
      <c r="I3" s="27">
        <v>20000</v>
      </c>
      <c r="J3" s="29">
        <v>0.218</v>
      </c>
      <c r="K3" s="30">
        <v>4360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customFormat="1" customHeight="1" spans="1:24">
      <c r="A4" s="22"/>
      <c r="B4" s="23"/>
      <c r="C4" s="23"/>
      <c r="D4" s="31"/>
      <c r="E4" s="32"/>
      <c r="F4" s="26"/>
      <c r="G4" s="27"/>
      <c r="H4" s="28" t="s">
        <v>209</v>
      </c>
      <c r="I4" s="27">
        <v>13700</v>
      </c>
      <c r="J4" s="33">
        <v>0.049</v>
      </c>
      <c r="K4" s="34">
        <v>671.3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customFormat="1" customHeight="1" spans="1:24">
      <c r="A5" s="22"/>
      <c r="B5" s="23"/>
      <c r="C5" s="23"/>
      <c r="D5" s="24">
        <v>1000072878</v>
      </c>
      <c r="E5" s="25" t="s">
        <v>321</v>
      </c>
      <c r="F5" s="26"/>
      <c r="G5" s="27"/>
      <c r="H5" s="35" t="s">
        <v>185</v>
      </c>
      <c r="I5" s="27">
        <v>20000</v>
      </c>
      <c r="J5" s="29">
        <v>0.17</v>
      </c>
      <c r="K5" s="30">
        <v>3400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customFormat="1" customHeight="1" spans="1:24">
      <c r="A6" s="22"/>
      <c r="B6" s="23"/>
      <c r="C6" s="23"/>
      <c r="D6" s="36"/>
      <c r="E6" s="37"/>
      <c r="F6" s="26"/>
      <c r="G6" s="27"/>
      <c r="H6" s="35" t="s">
        <v>135</v>
      </c>
      <c r="I6" s="27">
        <v>20000</v>
      </c>
      <c r="J6" s="29">
        <f>0.049*4</f>
        <v>0.196</v>
      </c>
      <c r="K6" s="30">
        <v>3920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customFormat="1" customHeight="1" spans="1:24">
      <c r="A7" s="22"/>
      <c r="B7" s="23"/>
      <c r="C7" s="23"/>
      <c r="D7" s="36"/>
      <c r="E7" s="37"/>
      <c r="F7" s="26"/>
      <c r="G7" s="27"/>
      <c r="H7" s="35" t="s">
        <v>112</v>
      </c>
      <c r="I7" s="27">
        <v>20000</v>
      </c>
      <c r="J7" s="29">
        <v>0.079</v>
      </c>
      <c r="K7" s="30">
        <v>1580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customFormat="1" customHeight="1" spans="1:24">
      <c r="A8" s="22"/>
      <c r="B8" s="23"/>
      <c r="C8" s="23"/>
      <c r="D8" s="36"/>
      <c r="E8" s="37"/>
      <c r="F8" s="26"/>
      <c r="G8" s="27"/>
      <c r="H8" s="38" t="s">
        <v>307</v>
      </c>
      <c r="I8" s="27">
        <v>20000</v>
      </c>
      <c r="J8" s="33">
        <v>0.72</v>
      </c>
      <c r="K8" s="34">
        <v>14400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customFormat="1" customHeight="1" spans="1:24">
      <c r="A9" s="22">
        <v>45967</v>
      </c>
      <c r="B9" s="23" t="s">
        <v>320</v>
      </c>
      <c r="C9" s="23" t="s">
        <v>13</v>
      </c>
      <c r="D9" s="24">
        <v>1000073557</v>
      </c>
      <c r="E9" s="25" t="s">
        <v>324</v>
      </c>
      <c r="F9" s="26" t="s">
        <v>325</v>
      </c>
      <c r="G9" s="27" t="s">
        <v>326</v>
      </c>
      <c r="H9" s="28" t="s">
        <v>18</v>
      </c>
      <c r="I9" s="27">
        <v>9508</v>
      </c>
      <c r="J9" s="29">
        <v>0.218</v>
      </c>
      <c r="K9" s="30">
        <v>2072.744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customFormat="1" customHeight="1" spans="1:24">
      <c r="A10" s="22"/>
      <c r="B10" s="23"/>
      <c r="C10" s="23"/>
      <c r="D10" s="31"/>
      <c r="E10" s="32"/>
      <c r="F10" s="26"/>
      <c r="G10" s="27"/>
      <c r="H10" s="28" t="s">
        <v>209</v>
      </c>
      <c r="I10" s="27">
        <v>9500</v>
      </c>
      <c r="J10" s="33">
        <v>0.049</v>
      </c>
      <c r="K10" s="34">
        <v>465.5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customFormat="1" customHeight="1" spans="1:24">
      <c r="A11" s="22"/>
      <c r="B11" s="23"/>
      <c r="C11" s="23"/>
      <c r="D11" s="24">
        <v>1000072880</v>
      </c>
      <c r="E11" s="25" t="s">
        <v>324</v>
      </c>
      <c r="F11" s="26"/>
      <c r="G11" s="27"/>
      <c r="H11" s="35" t="s">
        <v>185</v>
      </c>
      <c r="I11" s="27">
        <v>9508</v>
      </c>
      <c r="J11" s="29">
        <v>0.17</v>
      </c>
      <c r="K11" s="30">
        <v>1616.36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customFormat="1" customHeight="1" spans="1:24">
      <c r="A12" s="22"/>
      <c r="B12" s="23"/>
      <c r="C12" s="23"/>
      <c r="D12" s="36"/>
      <c r="E12" s="37"/>
      <c r="F12" s="26"/>
      <c r="G12" s="27"/>
      <c r="H12" s="35" t="s">
        <v>135</v>
      </c>
      <c r="I12" s="27">
        <v>9508</v>
      </c>
      <c r="J12" s="29">
        <f>0.049*4</f>
        <v>0.196</v>
      </c>
      <c r="K12" s="30">
        <v>1863.568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customFormat="1" customHeight="1" spans="1:24">
      <c r="A13" s="22"/>
      <c r="B13" s="23"/>
      <c r="C13" s="23"/>
      <c r="D13" s="36"/>
      <c r="E13" s="37"/>
      <c r="F13" s="26"/>
      <c r="G13" s="27"/>
      <c r="H13" s="35" t="s">
        <v>112</v>
      </c>
      <c r="I13" s="27">
        <v>9508</v>
      </c>
      <c r="J13" s="29">
        <v>0.079</v>
      </c>
      <c r="K13" s="30">
        <v>751.132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customFormat="1" customHeight="1" spans="1:24">
      <c r="A14" s="22"/>
      <c r="B14" s="23"/>
      <c r="C14" s="23"/>
      <c r="D14" s="36"/>
      <c r="E14" s="37"/>
      <c r="F14" s="26"/>
      <c r="G14" s="27"/>
      <c r="H14" s="38" t="s">
        <v>307</v>
      </c>
      <c r="I14" s="23">
        <v>9500</v>
      </c>
      <c r="J14" s="33">
        <v>0.72</v>
      </c>
      <c r="K14" s="34">
        <v>6840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customFormat="1" customHeight="1" spans="1:24">
      <c r="A15" s="22">
        <v>45967</v>
      </c>
      <c r="B15" s="23" t="s">
        <v>320</v>
      </c>
      <c r="C15" s="23" t="s">
        <v>13</v>
      </c>
      <c r="D15" s="24">
        <v>1000073605</v>
      </c>
      <c r="E15" s="25" t="s">
        <v>327</v>
      </c>
      <c r="F15" s="26" t="s">
        <v>328</v>
      </c>
      <c r="G15" s="27" t="s">
        <v>329</v>
      </c>
      <c r="H15" s="28" t="s">
        <v>18</v>
      </c>
      <c r="I15" s="27">
        <v>15022</v>
      </c>
      <c r="J15" s="29">
        <v>0.218</v>
      </c>
      <c r="K15" s="30">
        <v>3274.796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customFormat="1" customHeight="1" spans="1:24">
      <c r="A16" s="22"/>
      <c r="B16" s="23"/>
      <c r="C16" s="23"/>
      <c r="D16" s="31"/>
      <c r="E16" s="32"/>
      <c r="F16" s="26"/>
      <c r="G16" s="27"/>
      <c r="H16" s="28" t="s">
        <v>36</v>
      </c>
      <c r="I16" s="27">
        <v>15022</v>
      </c>
      <c r="J16" s="29">
        <v>0.165</v>
      </c>
      <c r="K16" s="30">
        <v>2478.63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customFormat="1" customHeight="1" spans="1:24">
      <c r="A17" s="22"/>
      <c r="B17" s="23"/>
      <c r="C17" s="23"/>
      <c r="D17" s="24">
        <v>1000072911</v>
      </c>
      <c r="E17" s="25" t="s">
        <v>327</v>
      </c>
      <c r="F17" s="26"/>
      <c r="G17" s="27"/>
      <c r="H17" s="35" t="s">
        <v>185</v>
      </c>
      <c r="I17" s="27">
        <v>9589</v>
      </c>
      <c r="J17" s="29">
        <v>0.17</v>
      </c>
      <c r="K17" s="30">
        <v>1630.13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customFormat="1" customHeight="1" spans="1:24">
      <c r="A18" s="22"/>
      <c r="B18" s="23"/>
      <c r="C18" s="23"/>
      <c r="D18" s="36"/>
      <c r="E18" s="37"/>
      <c r="F18" s="26"/>
      <c r="G18" s="27"/>
      <c r="H18" s="35" t="s">
        <v>135</v>
      </c>
      <c r="I18" s="27">
        <v>15000</v>
      </c>
      <c r="J18" s="29">
        <f>0.049*4</f>
        <v>0.196</v>
      </c>
      <c r="K18" s="30">
        <v>2940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customFormat="1" customHeight="1" spans="1:24">
      <c r="A19" s="22"/>
      <c r="B19" s="23"/>
      <c r="C19" s="23"/>
      <c r="D19" s="36"/>
      <c r="E19" s="37"/>
      <c r="F19" s="26"/>
      <c r="G19" s="27"/>
      <c r="H19" s="35" t="s">
        <v>112</v>
      </c>
      <c r="I19" s="27">
        <v>9589</v>
      </c>
      <c r="J19" s="29">
        <v>0.079</v>
      </c>
      <c r="K19" s="30">
        <v>757.531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customFormat="1" customHeight="1" spans="1:24">
      <c r="A20" s="22"/>
      <c r="B20" s="23"/>
      <c r="C20" s="23"/>
      <c r="D20" s="36"/>
      <c r="E20" s="37"/>
      <c r="F20" s="26"/>
      <c r="G20" s="27"/>
      <c r="H20" s="38" t="s">
        <v>307</v>
      </c>
      <c r="I20" s="23">
        <v>10640</v>
      </c>
      <c r="J20" s="33">
        <v>0.72</v>
      </c>
      <c r="K20" s="34">
        <v>7660.8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customFormat="1" customHeight="1" spans="1:24">
      <c r="A21" s="22">
        <v>45995</v>
      </c>
      <c r="B21" s="23" t="s">
        <v>320</v>
      </c>
      <c r="C21" s="23" t="s">
        <v>13</v>
      </c>
      <c r="D21" s="24">
        <v>1000074301</v>
      </c>
      <c r="E21" s="25" t="s">
        <v>327</v>
      </c>
      <c r="F21" s="26" t="s">
        <v>330</v>
      </c>
      <c r="G21" s="27" t="s">
        <v>331</v>
      </c>
      <c r="H21" s="28" t="s">
        <v>18</v>
      </c>
      <c r="I21" s="27">
        <v>500</v>
      </c>
      <c r="J21" s="29">
        <v>0.218</v>
      </c>
      <c r="K21" s="30">
        <v>109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customFormat="1" customHeight="1" spans="1:24">
      <c r="A22" s="22"/>
      <c r="B22" s="23"/>
      <c r="C22" s="23"/>
      <c r="D22" s="36"/>
      <c r="E22" s="37"/>
      <c r="F22" s="26"/>
      <c r="G22" s="27"/>
      <c r="H22" s="28" t="s">
        <v>36</v>
      </c>
      <c r="I22" s="27">
        <v>500</v>
      </c>
      <c r="J22" s="29">
        <v>0.165</v>
      </c>
      <c r="K22" s="30">
        <v>82.5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customFormat="1" customHeight="1" spans="1:24">
      <c r="A23" s="22"/>
      <c r="B23" s="23"/>
      <c r="C23" s="23"/>
      <c r="D23" s="36"/>
      <c r="E23" s="37"/>
      <c r="F23" s="26"/>
      <c r="G23" s="27"/>
      <c r="H23" s="35" t="s">
        <v>135</v>
      </c>
      <c r="I23" s="27">
        <v>500</v>
      </c>
      <c r="J23" s="29">
        <f>0.049*4</f>
        <v>0.196</v>
      </c>
      <c r="K23" s="30">
        <v>98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customFormat="1" customHeight="1" spans="1:24">
      <c r="A24" s="22"/>
      <c r="B24" s="23"/>
      <c r="C24" s="23"/>
      <c r="D24" s="36"/>
      <c r="E24" s="37"/>
      <c r="F24" s="26"/>
      <c r="G24" s="27"/>
      <c r="H24" s="35" t="s">
        <v>112</v>
      </c>
      <c r="I24" s="27">
        <v>500</v>
      </c>
      <c r="J24" s="29">
        <v>0.079</v>
      </c>
      <c r="K24" s="30">
        <v>39.5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customFormat="1" customHeight="1" spans="1:24">
      <c r="A25" s="22"/>
      <c r="B25" s="23"/>
      <c r="C25" s="23"/>
      <c r="D25" s="36"/>
      <c r="E25" s="37"/>
      <c r="F25" s="26"/>
      <c r="G25" s="27"/>
      <c r="H25" s="35" t="s">
        <v>185</v>
      </c>
      <c r="I25" s="27">
        <v>500</v>
      </c>
      <c r="J25" s="29">
        <v>0.17</v>
      </c>
      <c r="K25" s="30">
        <v>85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customFormat="1" customHeight="1" spans="1:24">
      <c r="A26" s="22"/>
      <c r="B26" s="23"/>
      <c r="C26" s="23"/>
      <c r="D26" s="36"/>
      <c r="E26" s="37"/>
      <c r="F26" s="26"/>
      <c r="G26" s="27"/>
      <c r="H26" s="38" t="s">
        <v>307</v>
      </c>
      <c r="I26" s="23">
        <v>500</v>
      </c>
      <c r="J26" s="33">
        <v>0.72</v>
      </c>
      <c r="K26" s="34">
        <v>360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customFormat="1" customHeight="1" spans="1:24">
      <c r="A27" s="22">
        <v>45995</v>
      </c>
      <c r="B27" s="23" t="s">
        <v>320</v>
      </c>
      <c r="C27" s="23" t="s">
        <v>13</v>
      </c>
      <c r="D27" s="39">
        <v>1000074299</v>
      </c>
      <c r="E27" s="40" t="s">
        <v>332</v>
      </c>
      <c r="F27" s="26" t="s">
        <v>333</v>
      </c>
      <c r="G27" s="27" t="s">
        <v>334</v>
      </c>
      <c r="H27" s="28" t="s">
        <v>18</v>
      </c>
      <c r="I27" s="27">
        <v>4000</v>
      </c>
      <c r="J27" s="29">
        <v>0.218</v>
      </c>
      <c r="K27" s="30">
        <v>872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customFormat="1" customHeight="1" spans="1:24">
      <c r="A28" s="22"/>
      <c r="B28" s="23"/>
      <c r="C28" s="23"/>
      <c r="D28" s="39"/>
      <c r="E28" s="40"/>
      <c r="F28" s="26"/>
      <c r="G28" s="27"/>
      <c r="H28" s="28" t="s">
        <v>209</v>
      </c>
      <c r="I28" s="27">
        <v>4000</v>
      </c>
      <c r="J28" s="33">
        <v>0.049</v>
      </c>
      <c r="K28" s="30">
        <v>196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customFormat="1" customHeight="1" spans="1:24">
      <c r="A29" s="22"/>
      <c r="B29" s="23"/>
      <c r="C29" s="23"/>
      <c r="D29" s="39"/>
      <c r="E29" s="40"/>
      <c r="F29" s="26"/>
      <c r="G29" s="27"/>
      <c r="H29" s="35" t="s">
        <v>135</v>
      </c>
      <c r="I29" s="27">
        <v>4000</v>
      </c>
      <c r="J29" s="29">
        <f>0.049*4</f>
        <v>0.196</v>
      </c>
      <c r="K29" s="30">
        <v>784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customFormat="1" customHeight="1" spans="1:24">
      <c r="A30" s="22"/>
      <c r="B30" s="23"/>
      <c r="C30" s="23"/>
      <c r="D30" s="39"/>
      <c r="E30" s="40"/>
      <c r="F30" s="26"/>
      <c r="G30" s="27"/>
      <c r="H30" s="35" t="s">
        <v>112</v>
      </c>
      <c r="I30" s="27">
        <v>4000</v>
      </c>
      <c r="J30" s="29">
        <v>0.079</v>
      </c>
      <c r="K30" s="30">
        <v>316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customFormat="1" customHeight="1" spans="1:24">
      <c r="A31" s="22"/>
      <c r="B31" s="23"/>
      <c r="C31" s="23"/>
      <c r="D31" s="39"/>
      <c r="E31" s="40"/>
      <c r="F31" s="26"/>
      <c r="G31" s="27"/>
      <c r="H31" s="35" t="s">
        <v>185</v>
      </c>
      <c r="I31" s="27">
        <v>4000</v>
      </c>
      <c r="J31" s="29">
        <v>0.17</v>
      </c>
      <c r="K31" s="30">
        <v>680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customFormat="1" customHeight="1" spans="1:24">
      <c r="A32" s="22"/>
      <c r="B32" s="23"/>
      <c r="C32" s="23"/>
      <c r="D32" s="39"/>
      <c r="E32" s="40"/>
      <c r="F32" s="26"/>
      <c r="G32" s="27"/>
      <c r="H32" s="38" t="s">
        <v>307</v>
      </c>
      <c r="I32" s="27">
        <v>4000</v>
      </c>
      <c r="J32" s="33">
        <v>0.72</v>
      </c>
      <c r="K32" s="30">
        <v>2880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customFormat="1" customHeight="1" spans="1:24">
      <c r="A33" s="41" t="s">
        <v>27</v>
      </c>
      <c r="B33" s="41"/>
      <c r="C33" s="42"/>
      <c r="D33" s="42"/>
      <c r="E33" s="42"/>
      <c r="F33" s="42"/>
      <c r="G33" s="42"/>
      <c r="H33" s="43"/>
      <c r="I33" s="44">
        <f>SUM(I3:I32)</f>
        <v>272594</v>
      </c>
      <c r="J33" s="45"/>
      <c r="K33" s="46">
        <f>SUM(K3:K32)</f>
        <v>67184.491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customFormat="1" customHeight="1" spans="1:24">
      <c r="A34" s="47"/>
      <c r="B34" s="47"/>
      <c r="C34" s="48"/>
      <c r="D34" s="48"/>
      <c r="E34" s="48"/>
      <c r="F34" s="48"/>
      <c r="G34" s="48"/>
      <c r="H34" s="49"/>
      <c r="I34" s="50"/>
      <c r="J34" s="51"/>
      <c r="K34" s="52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customHeight="1" spans="1:2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Height="1" spans="1:2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Height="1" spans="1:2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Height="1" spans="1:2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Height="1" spans="1:2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Height="1" spans="1:2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Height="1" spans="1:2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Height="1" spans="1:2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Height="1" spans="1:2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Height="1" spans="1:2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Height="1" spans="1:2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Height="1" spans="1:2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Height="1" spans="1:2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Height="1" spans="1:2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Height="1" spans="1:1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Height="1" spans="1:1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Height="1" spans="1:1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Height="1" spans="1:1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Height="1" spans="1:1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Height="1" spans="1:1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Height="1" spans="1:1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Height="1" spans="1:1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Height="1" spans="1:1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Height="1" spans="1:1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Height="1" spans="1:1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Height="1" spans="1:1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Height="1" spans="1:1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Height="1" spans="1:1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Height="1" spans="1:1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Height="1" spans="1:1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Height="1" spans="1:1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Height="1" spans="1:1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Height="1" spans="1:1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Height="1" spans="1:1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Height="1" spans="1:1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Height="1" spans="1:1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Height="1" spans="1:1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Height="1" spans="1:1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Height="1" spans="1:1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</sheetData>
  <autoFilter xmlns:etc="http://www.wps.cn/officeDocument/2017/etCustomData" ref="A2:K34" etc:filterBottomFollowUsedRange="0">
    <extLst/>
  </autoFilter>
  <mergeCells count="46">
    <mergeCell ref="A1:K1"/>
    <mergeCell ref="A3:A8"/>
    <mergeCell ref="A9:A14"/>
    <mergeCell ref="A15:A20"/>
    <mergeCell ref="A21:A26"/>
    <mergeCell ref="A27:A32"/>
    <mergeCell ref="B3:B8"/>
    <mergeCell ref="B9:B14"/>
    <mergeCell ref="B15:B20"/>
    <mergeCell ref="B21:B26"/>
    <mergeCell ref="B27:B32"/>
    <mergeCell ref="C3:C8"/>
    <mergeCell ref="C9:C14"/>
    <mergeCell ref="C15:C20"/>
    <mergeCell ref="C21:C26"/>
    <mergeCell ref="C27:C32"/>
    <mergeCell ref="D3:D4"/>
    <mergeCell ref="D5:D8"/>
    <mergeCell ref="D9:D10"/>
    <mergeCell ref="D11:D14"/>
    <mergeCell ref="D15:D16"/>
    <mergeCell ref="D17:D20"/>
    <mergeCell ref="D21:D26"/>
    <mergeCell ref="D27:D32"/>
    <mergeCell ref="E3:E4"/>
    <mergeCell ref="E5:E8"/>
    <mergeCell ref="E9:E10"/>
    <mergeCell ref="E11:E14"/>
    <mergeCell ref="E15:E16"/>
    <mergeCell ref="E17:E20"/>
    <mergeCell ref="E21:E26"/>
    <mergeCell ref="E27:E32"/>
    <mergeCell ref="F3:F8"/>
    <mergeCell ref="F9:F14"/>
    <mergeCell ref="F15:F20"/>
    <mergeCell ref="F21:F26"/>
    <mergeCell ref="F27:F32"/>
    <mergeCell ref="G3:G8"/>
    <mergeCell ref="G9:G14"/>
    <mergeCell ref="G15:G20"/>
    <mergeCell ref="G21:G26"/>
    <mergeCell ref="G27:G32"/>
    <mergeCell ref="I33:I34"/>
    <mergeCell ref="J33:J34"/>
    <mergeCell ref="K33:K34"/>
    <mergeCell ref="A33:H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"/>
  <sheetViews>
    <sheetView zoomScale="60" zoomScaleNormal="60" topLeftCell="A17" workbookViewId="0">
      <selection activeCell="L19" sqref="L19:L33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4" width="8.78181818181818" style="9"/>
    <col min="15" max="15" width="10.3363636363636" style="9"/>
    <col min="16" max="16384" width="8.78181818181818" style="9"/>
  </cols>
  <sheetData>
    <row r="1" ht="45" customHeight="1" spans="1:25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customFormat="1" customHeight="1" spans="1:25">
      <c r="A2" s="53" t="s">
        <v>1</v>
      </c>
      <c r="B2" s="53" t="s">
        <v>2</v>
      </c>
      <c r="C2" s="53" t="s">
        <v>3</v>
      </c>
      <c r="D2" s="54" t="s">
        <v>4</v>
      </c>
      <c r="E2" s="53" t="s">
        <v>5</v>
      </c>
      <c r="F2" s="53" t="s">
        <v>6</v>
      </c>
      <c r="G2" s="53" t="s">
        <v>7</v>
      </c>
      <c r="H2" s="55" t="s">
        <v>8</v>
      </c>
      <c r="I2" s="56" t="s">
        <v>9</v>
      </c>
      <c r="J2" s="57" t="s">
        <v>10</v>
      </c>
      <c r="K2" s="58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69" customFormat="1" customHeight="1" spans="1:25">
      <c r="A3" s="22">
        <v>45974</v>
      </c>
      <c r="B3" s="26" t="s">
        <v>28</v>
      </c>
      <c r="C3" s="23" t="s">
        <v>13</v>
      </c>
      <c r="D3" s="39">
        <v>1000073176</v>
      </c>
      <c r="E3" s="40" t="s">
        <v>29</v>
      </c>
      <c r="F3" s="23" t="s">
        <v>30</v>
      </c>
      <c r="G3" s="68" t="s">
        <v>31</v>
      </c>
      <c r="H3" s="28" t="s">
        <v>32</v>
      </c>
      <c r="I3" s="27">
        <v>40000</v>
      </c>
      <c r="J3" s="29">
        <v>0.05</v>
      </c>
      <c r="K3" s="30">
        <v>2000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="69" customFormat="1" customHeight="1" spans="1:25">
      <c r="A4" s="22">
        <v>45974</v>
      </c>
      <c r="B4" s="26" t="s">
        <v>28</v>
      </c>
      <c r="C4" s="23" t="s">
        <v>13</v>
      </c>
      <c r="D4" s="24">
        <v>1000073355</v>
      </c>
      <c r="E4" s="25" t="s">
        <v>33</v>
      </c>
      <c r="F4" s="23" t="s">
        <v>34</v>
      </c>
      <c r="G4" s="68" t="s">
        <v>35</v>
      </c>
      <c r="H4" s="28" t="s">
        <v>18</v>
      </c>
      <c r="I4" s="27">
        <v>2500</v>
      </c>
      <c r="J4" s="29">
        <v>0.218</v>
      </c>
      <c r="K4" s="30">
        <v>545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="69" customFormat="1" customHeight="1" spans="1:25">
      <c r="A5" s="22"/>
      <c r="B5" s="26"/>
      <c r="C5" s="23"/>
      <c r="D5" s="36"/>
      <c r="E5" s="37"/>
      <c r="F5" s="23"/>
      <c r="G5" s="68"/>
      <c r="H5" s="28" t="s">
        <v>36</v>
      </c>
      <c r="I5" s="27">
        <v>2500</v>
      </c>
      <c r="J5" s="29">
        <v>0.165</v>
      </c>
      <c r="K5" s="30">
        <v>412.5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="69" customFormat="1" customHeight="1" spans="1:25">
      <c r="A6" s="22"/>
      <c r="B6" s="26"/>
      <c r="C6" s="23"/>
      <c r="D6" s="36"/>
      <c r="E6" s="37"/>
      <c r="F6" s="23"/>
      <c r="G6" s="68"/>
      <c r="H6" s="28" t="s">
        <v>32</v>
      </c>
      <c r="I6" s="27">
        <v>2500</v>
      </c>
      <c r="J6" s="29">
        <v>0.05</v>
      </c>
      <c r="K6" s="30">
        <v>125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="69" customFormat="1" customHeight="1" spans="1:25">
      <c r="A7" s="22"/>
      <c r="B7" s="26"/>
      <c r="C7" s="23"/>
      <c r="D7" s="36"/>
      <c r="E7" s="37"/>
      <c r="F7" s="23"/>
      <c r="G7" s="68"/>
      <c r="H7" s="76" t="s">
        <v>37</v>
      </c>
      <c r="I7" s="27">
        <v>2500</v>
      </c>
      <c r="J7" s="77">
        <f>0.033*5</f>
        <v>0.165</v>
      </c>
      <c r="K7" s="78">
        <v>412.5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="69" customFormat="1" customHeight="1" spans="1:25">
      <c r="A8" s="22"/>
      <c r="B8" s="26"/>
      <c r="C8" s="23"/>
      <c r="D8" s="36"/>
      <c r="E8" s="37"/>
      <c r="F8" s="23"/>
      <c r="G8" s="68"/>
      <c r="H8" s="35" t="s">
        <v>38</v>
      </c>
      <c r="I8" s="27">
        <v>2500</v>
      </c>
      <c r="J8" s="29">
        <v>0.8</v>
      </c>
      <c r="K8" s="30">
        <v>2000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="69" customFormat="1" customHeight="1" spans="1:25">
      <c r="A9" s="22">
        <v>45980</v>
      </c>
      <c r="B9" s="59" t="s">
        <v>28</v>
      </c>
      <c r="C9" s="23" t="s">
        <v>13</v>
      </c>
      <c r="D9" s="24">
        <v>1000073356</v>
      </c>
      <c r="E9" s="25" t="s">
        <v>39</v>
      </c>
      <c r="F9" s="23" t="s">
        <v>40</v>
      </c>
      <c r="G9" s="68" t="s">
        <v>41</v>
      </c>
      <c r="H9" s="28" t="s">
        <v>18</v>
      </c>
      <c r="I9" s="23">
        <v>3500</v>
      </c>
      <c r="J9" s="29">
        <v>0.218</v>
      </c>
      <c r="K9" s="30">
        <v>763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="69" customFormat="1" customHeight="1" spans="1:25">
      <c r="A10" s="22"/>
      <c r="B10" s="62"/>
      <c r="C10" s="23"/>
      <c r="D10" s="36"/>
      <c r="E10" s="37"/>
      <c r="F10" s="23"/>
      <c r="G10" s="68"/>
      <c r="H10" s="28" t="s">
        <v>36</v>
      </c>
      <c r="I10" s="23">
        <v>3500</v>
      </c>
      <c r="J10" s="29">
        <v>0.165</v>
      </c>
      <c r="K10" s="30">
        <v>577.5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="69" customFormat="1" customHeight="1" spans="1:25">
      <c r="A11" s="22"/>
      <c r="B11" s="62"/>
      <c r="C11" s="23"/>
      <c r="D11" s="36"/>
      <c r="E11" s="37"/>
      <c r="F11" s="23"/>
      <c r="G11" s="68"/>
      <c r="H11" s="76" t="s">
        <v>42</v>
      </c>
      <c r="I11" s="23">
        <v>3500</v>
      </c>
      <c r="J11" s="77">
        <f>0.033*4</f>
        <v>0.132</v>
      </c>
      <c r="K11" s="78">
        <v>462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="69" customFormat="1" customHeight="1" spans="1:25">
      <c r="A12" s="22"/>
      <c r="B12" s="62"/>
      <c r="C12" s="23"/>
      <c r="D12" s="36"/>
      <c r="E12" s="37"/>
      <c r="F12" s="23"/>
      <c r="G12" s="68"/>
      <c r="H12" s="38" t="s">
        <v>23</v>
      </c>
      <c r="I12" s="23">
        <v>3500</v>
      </c>
      <c r="J12" s="33">
        <v>0.078</v>
      </c>
      <c r="K12" s="34">
        <v>273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="69" customFormat="1" customHeight="1" spans="1:25">
      <c r="A13" s="22"/>
      <c r="B13" s="62"/>
      <c r="C13" s="23"/>
      <c r="D13" s="36"/>
      <c r="E13" s="37"/>
      <c r="F13" s="23"/>
      <c r="G13" s="68"/>
      <c r="H13" s="38" t="s">
        <v>26</v>
      </c>
      <c r="I13" s="23">
        <v>3500</v>
      </c>
      <c r="J13" s="33">
        <v>0.67</v>
      </c>
      <c r="K13" s="34">
        <v>2345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="69" customFormat="1" customHeight="1" spans="1:25">
      <c r="A14" s="22">
        <v>45995</v>
      </c>
      <c r="B14" s="26" t="s">
        <v>28</v>
      </c>
      <c r="C14" s="23" t="s">
        <v>13</v>
      </c>
      <c r="D14" s="24">
        <v>1000074285</v>
      </c>
      <c r="E14" s="25" t="s">
        <v>43</v>
      </c>
      <c r="F14" s="23" t="s">
        <v>44</v>
      </c>
      <c r="G14" s="68" t="s">
        <v>45</v>
      </c>
      <c r="H14" s="28" t="s">
        <v>18</v>
      </c>
      <c r="I14" s="27">
        <v>40000</v>
      </c>
      <c r="J14" s="29">
        <v>0.218</v>
      </c>
      <c r="K14" s="34">
        <v>8720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="69" customFormat="1" customHeight="1" spans="1:25">
      <c r="A15" s="22"/>
      <c r="B15" s="26"/>
      <c r="C15" s="23"/>
      <c r="D15" s="36"/>
      <c r="E15" s="37"/>
      <c r="F15" s="23"/>
      <c r="G15" s="68"/>
      <c r="H15" s="28" t="s">
        <v>36</v>
      </c>
      <c r="I15" s="27">
        <v>40000</v>
      </c>
      <c r="J15" s="29">
        <v>0.165</v>
      </c>
      <c r="K15" s="30">
        <v>6600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="69" customFormat="1" customHeight="1" spans="1:25">
      <c r="A16" s="22"/>
      <c r="B16" s="26"/>
      <c r="C16" s="23"/>
      <c r="D16" s="36"/>
      <c r="E16" s="37"/>
      <c r="F16" s="23"/>
      <c r="G16" s="68"/>
      <c r="H16" s="67" t="s">
        <v>46</v>
      </c>
      <c r="I16" s="27">
        <v>20000</v>
      </c>
      <c r="J16" s="29">
        <v>0.078</v>
      </c>
      <c r="K16" s="34">
        <v>1560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="69" customFormat="1" customHeight="1" spans="1:25">
      <c r="A17" s="22"/>
      <c r="B17" s="26"/>
      <c r="C17" s="23"/>
      <c r="D17" s="36"/>
      <c r="E17" s="37"/>
      <c r="F17" s="23"/>
      <c r="G17" s="68"/>
      <c r="H17" s="28" t="s">
        <v>47</v>
      </c>
      <c r="I17" s="27">
        <v>40000</v>
      </c>
      <c r="J17" s="33">
        <f>0.033*6</f>
        <v>0.198</v>
      </c>
      <c r="K17" s="34">
        <v>7920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="69" customFormat="1" customHeight="1" spans="1:25">
      <c r="A18" s="22"/>
      <c r="B18" s="26"/>
      <c r="C18" s="23"/>
      <c r="D18" s="36"/>
      <c r="E18" s="37"/>
      <c r="F18" s="23"/>
      <c r="G18" s="68"/>
      <c r="H18" s="38" t="s">
        <v>48</v>
      </c>
      <c r="I18" s="27">
        <v>20000</v>
      </c>
      <c r="J18" s="33">
        <v>0.67</v>
      </c>
      <c r="K18" s="34">
        <v>13400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="69" customFormat="1" customHeight="1" spans="1:25">
      <c r="A19" s="22">
        <v>46020</v>
      </c>
      <c r="B19" s="26" t="s">
        <v>28</v>
      </c>
      <c r="C19" s="23" t="s">
        <v>13</v>
      </c>
      <c r="D19" s="24">
        <v>1000075455</v>
      </c>
      <c r="E19" s="25" t="s">
        <v>49</v>
      </c>
      <c r="F19" s="23" t="s">
        <v>50</v>
      </c>
      <c r="G19" s="68" t="s">
        <v>51</v>
      </c>
      <c r="H19" s="28" t="s">
        <v>18</v>
      </c>
      <c r="I19" s="27">
        <v>198</v>
      </c>
      <c r="J19" s="29">
        <v>0.218</v>
      </c>
      <c r="K19" s="30">
        <v>43.164</v>
      </c>
      <c r="L19" s="80" t="s">
        <v>52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="69" customFormat="1" customHeight="1" spans="1:25">
      <c r="A20" s="22"/>
      <c r="B20" s="26"/>
      <c r="C20" s="23"/>
      <c r="D20" s="36"/>
      <c r="E20" s="37"/>
      <c r="F20" s="23"/>
      <c r="G20" s="68"/>
      <c r="H20" s="28" t="s">
        <v>36</v>
      </c>
      <c r="I20" s="27">
        <v>198</v>
      </c>
      <c r="J20" s="29">
        <v>0.165</v>
      </c>
      <c r="K20" s="30">
        <v>32.67</v>
      </c>
      <c r="L20" s="80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="69" customFormat="1" customHeight="1" spans="1:25">
      <c r="A21" s="22"/>
      <c r="B21" s="26"/>
      <c r="C21" s="23"/>
      <c r="D21" s="36"/>
      <c r="E21" s="37"/>
      <c r="F21" s="23"/>
      <c r="G21" s="68"/>
      <c r="H21" s="67" t="s">
        <v>46</v>
      </c>
      <c r="I21" s="27">
        <v>198</v>
      </c>
      <c r="J21" s="29">
        <v>0.078</v>
      </c>
      <c r="K21" s="30">
        <v>15.444</v>
      </c>
      <c r="L21" s="80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="69" customFormat="1" customHeight="1" spans="1:25">
      <c r="A22" s="22"/>
      <c r="B22" s="26"/>
      <c r="C22" s="23"/>
      <c r="D22" s="36"/>
      <c r="E22" s="37"/>
      <c r="F22" s="23"/>
      <c r="G22" s="68"/>
      <c r="H22" s="28" t="s">
        <v>53</v>
      </c>
      <c r="I22" s="27">
        <v>198</v>
      </c>
      <c r="J22" s="33">
        <f>0.033*4</f>
        <v>0.132</v>
      </c>
      <c r="K22" s="30">
        <v>26.136</v>
      </c>
      <c r="L22" s="80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="69" customFormat="1" customHeight="1" spans="1:25">
      <c r="A23" s="22"/>
      <c r="B23" s="26"/>
      <c r="C23" s="23"/>
      <c r="D23" s="36"/>
      <c r="E23" s="37"/>
      <c r="F23" s="23"/>
      <c r="G23" s="68"/>
      <c r="H23" s="38" t="s">
        <v>48</v>
      </c>
      <c r="I23" s="27">
        <v>198</v>
      </c>
      <c r="J23" s="33">
        <v>0.67</v>
      </c>
      <c r="K23" s="30">
        <v>132.66</v>
      </c>
      <c r="L23" s="80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="69" customFormat="1" customHeight="1" spans="1:25">
      <c r="A24" s="22">
        <v>46020</v>
      </c>
      <c r="B24" s="22" t="s">
        <v>28</v>
      </c>
      <c r="C24" s="23" t="s">
        <v>13</v>
      </c>
      <c r="D24" s="24">
        <v>1000075456</v>
      </c>
      <c r="E24" s="25" t="s">
        <v>39</v>
      </c>
      <c r="F24" s="23" t="s">
        <v>54</v>
      </c>
      <c r="G24" s="68" t="s">
        <v>55</v>
      </c>
      <c r="H24" s="28" t="s">
        <v>18</v>
      </c>
      <c r="I24" s="23">
        <v>121</v>
      </c>
      <c r="J24" s="29">
        <v>0.218</v>
      </c>
      <c r="K24" s="30">
        <v>26.378</v>
      </c>
      <c r="L24" s="80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="69" customFormat="1" customHeight="1" spans="1:25">
      <c r="A25" s="22"/>
      <c r="B25" s="22"/>
      <c r="C25" s="23"/>
      <c r="D25" s="36"/>
      <c r="E25" s="37"/>
      <c r="F25" s="23"/>
      <c r="G25" s="68"/>
      <c r="H25" s="28" t="s">
        <v>36</v>
      </c>
      <c r="I25" s="23">
        <v>121</v>
      </c>
      <c r="J25" s="29">
        <v>0.165</v>
      </c>
      <c r="K25" s="30">
        <v>19.965</v>
      </c>
      <c r="L25" s="80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="69" customFormat="1" customHeight="1" spans="1:25">
      <c r="A26" s="22"/>
      <c r="B26" s="22"/>
      <c r="C26" s="23"/>
      <c r="D26" s="36"/>
      <c r="E26" s="37"/>
      <c r="F26" s="23"/>
      <c r="G26" s="68"/>
      <c r="H26" s="76" t="s">
        <v>42</v>
      </c>
      <c r="I26" s="23">
        <v>121</v>
      </c>
      <c r="J26" s="77">
        <f>0.033*4</f>
        <v>0.132</v>
      </c>
      <c r="K26" s="30">
        <v>15.972</v>
      </c>
      <c r="L26" s="80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="69" customFormat="1" customHeight="1" spans="1:25">
      <c r="A27" s="22"/>
      <c r="B27" s="22"/>
      <c r="C27" s="23"/>
      <c r="D27" s="36"/>
      <c r="E27" s="37"/>
      <c r="F27" s="23"/>
      <c r="G27" s="68"/>
      <c r="H27" s="38" t="s">
        <v>23</v>
      </c>
      <c r="I27" s="23">
        <v>121</v>
      </c>
      <c r="J27" s="33">
        <v>0.078</v>
      </c>
      <c r="K27" s="30">
        <v>9.438</v>
      </c>
      <c r="L27" s="80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="69" customFormat="1" customHeight="1" spans="1:25">
      <c r="A28" s="22"/>
      <c r="B28" s="22"/>
      <c r="C28" s="23"/>
      <c r="D28" s="36"/>
      <c r="E28" s="37"/>
      <c r="F28" s="23"/>
      <c r="G28" s="68"/>
      <c r="H28" s="38" t="s">
        <v>26</v>
      </c>
      <c r="I28" s="23">
        <v>121</v>
      </c>
      <c r="J28" s="33">
        <v>0.67</v>
      </c>
      <c r="K28" s="30">
        <v>81.07</v>
      </c>
      <c r="L28" s="80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="69" customFormat="1" customHeight="1" spans="1:25">
      <c r="A29" s="22">
        <v>46028</v>
      </c>
      <c r="B29" s="26" t="s">
        <v>28</v>
      </c>
      <c r="C29" s="23" t="s">
        <v>13</v>
      </c>
      <c r="D29" s="39">
        <v>1000075749</v>
      </c>
      <c r="E29" s="40" t="s">
        <v>43</v>
      </c>
      <c r="F29" s="23" t="s">
        <v>56</v>
      </c>
      <c r="G29" s="68" t="s">
        <v>57</v>
      </c>
      <c r="H29" s="28" t="s">
        <v>18</v>
      </c>
      <c r="I29" s="27">
        <v>1200</v>
      </c>
      <c r="J29" s="29">
        <v>0.218</v>
      </c>
      <c r="K29" s="34">
        <f>I29*J29</f>
        <v>261.6</v>
      </c>
      <c r="L29" s="80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="69" customFormat="1" customHeight="1" spans="1:25">
      <c r="A30" s="22"/>
      <c r="B30" s="26"/>
      <c r="C30" s="23"/>
      <c r="D30" s="39"/>
      <c r="E30" s="40"/>
      <c r="F30" s="23"/>
      <c r="G30" s="68"/>
      <c r="H30" s="28" t="s">
        <v>21</v>
      </c>
      <c r="I30" s="27">
        <v>1200</v>
      </c>
      <c r="J30" s="29">
        <v>0.165</v>
      </c>
      <c r="K30" s="30">
        <f>I30*J30</f>
        <v>198</v>
      </c>
      <c r="L30" s="80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="69" customFormat="1" customHeight="1" spans="1:25">
      <c r="A31" s="22"/>
      <c r="B31" s="26"/>
      <c r="C31" s="23"/>
      <c r="D31" s="39"/>
      <c r="E31" s="40"/>
      <c r="F31" s="23"/>
      <c r="G31" s="68"/>
      <c r="H31" s="67" t="s">
        <v>46</v>
      </c>
      <c r="I31" s="27">
        <v>1200</v>
      </c>
      <c r="J31" s="29">
        <v>0.078</v>
      </c>
      <c r="K31" s="34">
        <f>I31*J31</f>
        <v>93.6</v>
      </c>
      <c r="L31" s="80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="69" customFormat="1" customHeight="1" spans="1:25">
      <c r="A32" s="22"/>
      <c r="B32" s="26"/>
      <c r="C32" s="23"/>
      <c r="D32" s="39"/>
      <c r="E32" s="40"/>
      <c r="F32" s="23"/>
      <c r="G32" s="68"/>
      <c r="H32" s="28" t="s">
        <v>47</v>
      </c>
      <c r="I32" s="27">
        <v>1200</v>
      </c>
      <c r="J32" s="33">
        <f>0.033*6</f>
        <v>0.198</v>
      </c>
      <c r="K32" s="34">
        <f>I32*J32</f>
        <v>237.6</v>
      </c>
      <c r="L32" s="80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="69" customFormat="1" customHeight="1" spans="1:25">
      <c r="A33" s="22"/>
      <c r="B33" s="26"/>
      <c r="C33" s="23"/>
      <c r="D33" s="39"/>
      <c r="E33" s="40"/>
      <c r="F33" s="23"/>
      <c r="G33" s="68"/>
      <c r="H33" s="38" t="s">
        <v>48</v>
      </c>
      <c r="I33" s="27">
        <v>1200</v>
      </c>
      <c r="J33" s="33">
        <v>0.67</v>
      </c>
      <c r="K33" s="34">
        <f>I33*J33</f>
        <v>804</v>
      </c>
      <c r="L33" s="80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="9" customFormat="1" customHeight="1" spans="1:25">
      <c r="A34" s="41" t="s">
        <v>27</v>
      </c>
      <c r="B34" s="41"/>
      <c r="C34" s="42"/>
      <c r="D34" s="42"/>
      <c r="E34" s="42"/>
      <c r="F34" s="42"/>
      <c r="G34" s="42"/>
      <c r="H34" s="42"/>
      <c r="I34" s="44">
        <f>SUM(I3:I33)</f>
        <v>237595</v>
      </c>
      <c r="J34" s="45"/>
      <c r="K34" s="46">
        <f>SUM(K3:K33)</f>
        <v>50113.197</v>
      </c>
    </row>
    <row r="35" s="9" customFormat="1" customHeight="1" spans="1:25">
      <c r="A35" s="47"/>
      <c r="B35" s="47"/>
      <c r="C35" s="48"/>
      <c r="D35" s="48"/>
      <c r="E35" s="48"/>
      <c r="F35" s="48"/>
      <c r="G35" s="48"/>
      <c r="H35" s="48"/>
      <c r="I35" s="50"/>
      <c r="J35" s="51"/>
      <c r="K35" s="52"/>
    </row>
    <row r="36" customHeight="1" spans="1: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Height="1" spans="1: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Height="1" spans="1: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Height="1" spans="1: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Height="1" spans="1: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Height="1" spans="1: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Height="1" spans="1: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Height="1" spans="1: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Height="1" spans="1: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Height="1" spans="1: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Height="1" spans="1: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Height="1" spans="1: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Height="1" spans="1: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Height="1" spans="2:11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Height="1" spans="2:11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Height="1" spans="2:11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Height="1" spans="2:11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Height="1" spans="2:11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Height="1" spans="2:11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Height="1" spans="2:11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Height="1" spans="2:11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Height="1" spans="2:11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Height="1" spans="2:11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Height="1" spans="2:11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Height="1" spans="2:11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Height="1" spans="2:11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Height="1" spans="2:11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Height="1" spans="2:11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Height="1" spans="2:11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Height="1" spans="2:11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Height="1" spans="2:11"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Height="1" spans="2:11"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Height="1" spans="2:11"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Height="1" spans="2:11"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Height="1" spans="2:11"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Height="1" spans="2:11"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Height="1" spans="2:11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Height="1" spans="2:11"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Height="1" spans="2:11"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Height="1" spans="2:11"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Height="1" spans="2:11"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Height="1" spans="2:11"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Height="1" spans="2:11"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Height="1" spans="2:11"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Height="1" spans="2:11"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Height="1" spans="2:11"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Height="1" spans="2:11"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Height="1" spans="2:11"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Height="1" spans="2:11"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Height="1" spans="2:11"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Height="1" spans="2:11"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Height="1" spans="2:11"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Height="1" spans="2:11"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Height="1" spans="2:11"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Height="1" spans="2:11"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Height="1" spans="2:11"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Height="1" spans="2:11"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Height="1" spans="2:11"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Height="1" spans="2:11"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Height="1" spans="2:11"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Height="1" spans="2:11"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Height="1" spans="2:11"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Height="1" spans="2:11"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Height="1" spans="2:11"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Height="1" spans="2:11"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Height="1" spans="2:11"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Height="1" spans="2:11"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Height="1" spans="2:11"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Height="1" spans="2:11"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Height="1" spans="2:11"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Height="1" spans="2:11"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Height="1" spans="2:11"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Height="1" spans="2:11"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Height="1" spans="2:11"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Height="1" spans="2:11"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Height="1" spans="2:11"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Height="1" spans="2:11"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Height="1" spans="2:11"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Height="1" spans="2:11"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Height="1" spans="2:11">
      <c r="B115" s="9"/>
      <c r="C115" s="9"/>
      <c r="D115" s="9"/>
      <c r="E115" s="9"/>
      <c r="F115" s="9"/>
      <c r="G115" s="9"/>
      <c r="H115" s="9"/>
      <c r="I115" s="9"/>
      <c r="J115" s="9"/>
      <c r="K115" s="9"/>
    </row>
  </sheetData>
  <autoFilter xmlns:etc="http://www.wps.cn/officeDocument/2017/etCustomData" ref="A2:K35" etc:filterBottomFollowUsedRange="0">
    <extLst/>
  </autoFilter>
  <mergeCells count="48">
    <mergeCell ref="A1:K1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C4:C8"/>
    <mergeCell ref="C9:C13"/>
    <mergeCell ref="C14:C18"/>
    <mergeCell ref="C19:C23"/>
    <mergeCell ref="C24:C28"/>
    <mergeCell ref="C29:C33"/>
    <mergeCell ref="D4:D8"/>
    <mergeCell ref="D9:D13"/>
    <mergeCell ref="D14:D18"/>
    <mergeCell ref="D19:D23"/>
    <mergeCell ref="D24:D28"/>
    <mergeCell ref="D29:D33"/>
    <mergeCell ref="E4:E8"/>
    <mergeCell ref="E9:E13"/>
    <mergeCell ref="E14:E18"/>
    <mergeCell ref="E19:E23"/>
    <mergeCell ref="E24:E28"/>
    <mergeCell ref="E29:E33"/>
    <mergeCell ref="F4:F8"/>
    <mergeCell ref="F9:F13"/>
    <mergeCell ref="F14:F18"/>
    <mergeCell ref="F19:F23"/>
    <mergeCell ref="F24:F28"/>
    <mergeCell ref="F29:F33"/>
    <mergeCell ref="G4:G8"/>
    <mergeCell ref="G9:G13"/>
    <mergeCell ref="G14:G18"/>
    <mergeCell ref="G19:G23"/>
    <mergeCell ref="G24:G28"/>
    <mergeCell ref="G29:G33"/>
    <mergeCell ref="I34:I35"/>
    <mergeCell ref="J34:J35"/>
    <mergeCell ref="K34:K35"/>
    <mergeCell ref="L19:L33"/>
    <mergeCell ref="A34:H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7"/>
  <sheetViews>
    <sheetView zoomScale="60" zoomScaleNormal="60" workbookViewId="0">
      <pane ySplit="2" topLeftCell="A27" activePane="bottomLeft" state="frozen"/>
      <selection/>
      <selection pane="bottomLeft" activeCell="L31" sqref="L31:L39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2" width="29.8454545454545" style="9" customWidth="1"/>
    <col min="13" max="14" width="8.78181818181818" style="9"/>
    <col min="15" max="15" width="10.3363636363636" style="9"/>
    <col min="16" max="16384" width="8.78181818181818" style="9"/>
  </cols>
  <sheetData>
    <row r="1" ht="45" customHeight="1" spans="1:25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customFormat="1" customHeight="1" spans="1:25">
      <c r="A2" s="70" t="s">
        <v>1</v>
      </c>
      <c r="B2" s="70" t="s">
        <v>2</v>
      </c>
      <c r="C2" s="70" t="s">
        <v>3</v>
      </c>
      <c r="D2" s="71" t="s">
        <v>4</v>
      </c>
      <c r="E2" s="70" t="s">
        <v>5</v>
      </c>
      <c r="F2" s="70" t="s">
        <v>6</v>
      </c>
      <c r="G2" s="70" t="s">
        <v>7</v>
      </c>
      <c r="H2" s="72" t="s">
        <v>8</v>
      </c>
      <c r="I2" s="73" t="s">
        <v>9</v>
      </c>
      <c r="J2" s="74" t="s">
        <v>10</v>
      </c>
      <c r="K2" s="75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69" customFormat="1" customHeight="1" spans="1:25">
      <c r="A3" s="22">
        <v>45967</v>
      </c>
      <c r="B3" s="26" t="s">
        <v>58</v>
      </c>
      <c r="C3" s="23" t="s">
        <v>13</v>
      </c>
      <c r="D3" s="24">
        <v>1000073114</v>
      </c>
      <c r="E3" s="25" t="s">
        <v>59</v>
      </c>
      <c r="F3" s="23" t="s">
        <v>60</v>
      </c>
      <c r="G3" s="68" t="s">
        <v>61</v>
      </c>
      <c r="H3" s="28" t="s">
        <v>18</v>
      </c>
      <c r="I3" s="27">
        <v>30010</v>
      </c>
      <c r="J3" s="29">
        <v>0.218</v>
      </c>
      <c r="K3" s="30">
        <v>6542.18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="69" customFormat="1" customHeight="1" spans="1:25">
      <c r="A4" s="22"/>
      <c r="B4" s="26"/>
      <c r="C4" s="23"/>
      <c r="D4" s="31"/>
      <c r="E4" s="32"/>
      <c r="F4" s="23"/>
      <c r="G4" s="68"/>
      <c r="H4" s="28" t="s">
        <v>36</v>
      </c>
      <c r="I4" s="27">
        <v>30010</v>
      </c>
      <c r="J4" s="29">
        <v>0.165</v>
      </c>
      <c r="K4" s="30">
        <v>4951.65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="69" customFormat="1" customHeight="1" spans="1:25">
      <c r="A5" s="22"/>
      <c r="B5" s="26"/>
      <c r="C5" s="23"/>
      <c r="D5" s="24">
        <v>1000072902</v>
      </c>
      <c r="E5" s="25" t="s">
        <v>59</v>
      </c>
      <c r="F5" s="23"/>
      <c r="G5" s="68"/>
      <c r="H5" s="38" t="s">
        <v>23</v>
      </c>
      <c r="I5" s="66">
        <v>30000</v>
      </c>
      <c r="J5" s="33">
        <v>0.078</v>
      </c>
      <c r="K5" s="34">
        <v>2340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="69" customFormat="1" customHeight="1" spans="1:25">
      <c r="A6" s="22"/>
      <c r="B6" s="26"/>
      <c r="C6" s="23"/>
      <c r="D6" s="36"/>
      <c r="E6" s="37"/>
      <c r="F6" s="23"/>
      <c r="G6" s="68"/>
      <c r="H6" s="76" t="s">
        <v>42</v>
      </c>
      <c r="I6" s="27">
        <v>30000</v>
      </c>
      <c r="J6" s="77">
        <f>0.033*4</f>
        <v>0.132</v>
      </c>
      <c r="K6" s="78">
        <v>3960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="69" customFormat="1" customHeight="1" spans="1:25">
      <c r="A7" s="22"/>
      <c r="B7" s="26"/>
      <c r="C7" s="23"/>
      <c r="D7" s="36"/>
      <c r="E7" s="37"/>
      <c r="F7" s="23"/>
      <c r="G7" s="68"/>
      <c r="H7" s="38" t="s">
        <v>26</v>
      </c>
      <c r="I7" s="23">
        <v>30000</v>
      </c>
      <c r="J7" s="33">
        <v>0.67</v>
      </c>
      <c r="K7" s="34">
        <v>20100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="69" customFormat="1" customHeight="1" spans="1:25">
      <c r="A8" s="22">
        <v>45967</v>
      </c>
      <c r="B8" s="26" t="s">
        <v>58</v>
      </c>
      <c r="C8" s="23" t="s">
        <v>13</v>
      </c>
      <c r="D8" s="24">
        <v>1000073085</v>
      </c>
      <c r="E8" s="25" t="s">
        <v>62</v>
      </c>
      <c r="F8" s="23" t="s">
        <v>63</v>
      </c>
      <c r="G8" s="68" t="s">
        <v>64</v>
      </c>
      <c r="H8" s="28" t="s">
        <v>18</v>
      </c>
      <c r="I8" s="27">
        <v>20600</v>
      </c>
      <c r="J8" s="29">
        <v>0.218</v>
      </c>
      <c r="K8" s="30">
        <v>4490.8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="69" customFormat="1" customHeight="1" spans="1:25">
      <c r="A9" s="22"/>
      <c r="B9" s="26"/>
      <c r="C9" s="23"/>
      <c r="D9" s="31"/>
      <c r="E9" s="32"/>
      <c r="F9" s="23"/>
      <c r="G9" s="68"/>
      <c r="H9" s="28" t="s">
        <v>36</v>
      </c>
      <c r="I9" s="27">
        <v>20600</v>
      </c>
      <c r="J9" s="29">
        <v>0.165</v>
      </c>
      <c r="K9" s="30">
        <v>3399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="69" customFormat="1" customHeight="1" spans="1:25">
      <c r="A10" s="22"/>
      <c r="B10" s="26"/>
      <c r="C10" s="23"/>
      <c r="D10" s="24">
        <v>1000072926</v>
      </c>
      <c r="E10" s="25" t="s">
        <v>62</v>
      </c>
      <c r="F10" s="23"/>
      <c r="G10" s="68"/>
      <c r="H10" s="38" t="s">
        <v>65</v>
      </c>
      <c r="I10" s="23">
        <v>113301</v>
      </c>
      <c r="J10" s="33">
        <v>0.078</v>
      </c>
      <c r="K10" s="34">
        <v>8837.478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="69" customFormat="1" customHeight="1" spans="1:25">
      <c r="A11" s="22"/>
      <c r="B11" s="26"/>
      <c r="C11" s="23"/>
      <c r="D11" s="36"/>
      <c r="E11" s="37"/>
      <c r="F11" s="23"/>
      <c r="G11" s="68"/>
      <c r="H11" s="76" t="s">
        <v>37</v>
      </c>
      <c r="I11" s="23">
        <v>113301</v>
      </c>
      <c r="J11" s="77">
        <f>0.033*5</f>
        <v>0.165</v>
      </c>
      <c r="K11" s="78">
        <v>18694.665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="69" customFormat="1" customHeight="1" spans="1:25">
      <c r="A12" s="22"/>
      <c r="B12" s="26"/>
      <c r="C12" s="23"/>
      <c r="D12" s="36"/>
      <c r="E12" s="37"/>
      <c r="F12" s="23"/>
      <c r="G12" s="68"/>
      <c r="H12" s="38" t="s">
        <v>48</v>
      </c>
      <c r="I12" s="23">
        <v>113301</v>
      </c>
      <c r="J12" s="33">
        <v>0.67</v>
      </c>
      <c r="K12" s="34">
        <v>75911.67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="69" customFormat="1" customHeight="1" spans="1:25">
      <c r="A13" s="22">
        <v>45980</v>
      </c>
      <c r="B13" s="26" t="s">
        <v>58</v>
      </c>
      <c r="C13" s="23" t="s">
        <v>13</v>
      </c>
      <c r="D13" s="24">
        <v>1000073366</v>
      </c>
      <c r="E13" s="25" t="s">
        <v>66</v>
      </c>
      <c r="F13" s="23" t="s">
        <v>67</v>
      </c>
      <c r="G13" s="68" t="s">
        <v>68</v>
      </c>
      <c r="H13" s="76" t="s">
        <v>69</v>
      </c>
      <c r="I13" s="66">
        <v>20000</v>
      </c>
      <c r="J13" s="77">
        <v>0.67</v>
      </c>
      <c r="K13" s="78">
        <v>13400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="69" customFormat="1" customHeight="1" spans="1:25">
      <c r="A14" s="22"/>
      <c r="B14" s="26"/>
      <c r="C14" s="23"/>
      <c r="D14" s="31"/>
      <c r="E14" s="32"/>
      <c r="F14" s="23"/>
      <c r="G14" s="68"/>
      <c r="H14" s="28" t="s">
        <v>36</v>
      </c>
      <c r="I14" s="66">
        <v>20000</v>
      </c>
      <c r="J14" s="29">
        <v>0.165</v>
      </c>
      <c r="K14" s="30">
        <v>3300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="69" customFormat="1" customHeight="1" spans="1:25">
      <c r="A15" s="22">
        <v>45980</v>
      </c>
      <c r="B15" s="26" t="s">
        <v>58</v>
      </c>
      <c r="C15" s="23" t="s">
        <v>13</v>
      </c>
      <c r="D15" s="24">
        <v>1000073369</v>
      </c>
      <c r="E15" s="25" t="s">
        <v>62</v>
      </c>
      <c r="F15" s="23" t="s">
        <v>70</v>
      </c>
      <c r="G15" s="68" t="s">
        <v>71</v>
      </c>
      <c r="H15" s="28" t="s">
        <v>18</v>
      </c>
      <c r="I15" s="27">
        <v>20600</v>
      </c>
      <c r="J15" s="29">
        <v>0.218</v>
      </c>
      <c r="K15" s="30">
        <v>4490.8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="69" customFormat="1" customHeight="1" spans="1:25">
      <c r="A16" s="22"/>
      <c r="B16" s="26"/>
      <c r="C16" s="23"/>
      <c r="D16" s="31"/>
      <c r="E16" s="32"/>
      <c r="F16" s="23"/>
      <c r="G16" s="68"/>
      <c r="H16" s="28" t="s">
        <v>36</v>
      </c>
      <c r="I16" s="27">
        <v>20600</v>
      </c>
      <c r="J16" s="29">
        <v>0.165</v>
      </c>
      <c r="K16" s="30">
        <v>3399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="69" customFormat="1" customHeight="1" spans="1:25">
      <c r="A17" s="22">
        <v>45980</v>
      </c>
      <c r="B17" s="26" t="s">
        <v>58</v>
      </c>
      <c r="C17" s="23" t="s">
        <v>13</v>
      </c>
      <c r="D17" s="24">
        <v>1000073896</v>
      </c>
      <c r="E17" s="25" t="s">
        <v>72</v>
      </c>
      <c r="F17" s="23" t="s">
        <v>73</v>
      </c>
      <c r="G17" s="68" t="s">
        <v>74</v>
      </c>
      <c r="H17" s="28" t="s">
        <v>18</v>
      </c>
      <c r="I17" s="27">
        <v>20000</v>
      </c>
      <c r="J17" s="29">
        <v>0.218</v>
      </c>
      <c r="K17" s="30">
        <v>4360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="69" customFormat="1" customHeight="1" spans="1:25">
      <c r="A18" s="22"/>
      <c r="B18" s="26"/>
      <c r="C18" s="23"/>
      <c r="D18" s="31"/>
      <c r="E18" s="32"/>
      <c r="F18" s="23"/>
      <c r="G18" s="68"/>
      <c r="H18" s="28" t="s">
        <v>36</v>
      </c>
      <c r="I18" s="27">
        <v>20000</v>
      </c>
      <c r="J18" s="29">
        <v>0.165</v>
      </c>
      <c r="K18" s="30">
        <v>3300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="69" customFormat="1" customHeight="1" spans="1:25">
      <c r="A19" s="22"/>
      <c r="B19" s="26"/>
      <c r="C19" s="23"/>
      <c r="D19" s="39">
        <v>1000073662</v>
      </c>
      <c r="E19" s="40" t="s">
        <v>72</v>
      </c>
      <c r="F19" s="23"/>
      <c r="G19" s="68"/>
      <c r="H19" s="28" t="s">
        <v>53</v>
      </c>
      <c r="I19" s="27">
        <v>40000</v>
      </c>
      <c r="J19" s="33">
        <f>0.033*4</f>
        <v>0.132</v>
      </c>
      <c r="K19" s="34">
        <v>5280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="69" customFormat="1" customHeight="1" spans="1:25">
      <c r="A20" s="22"/>
      <c r="B20" s="26"/>
      <c r="C20" s="23"/>
      <c r="D20" s="24">
        <v>1000073370</v>
      </c>
      <c r="E20" s="25" t="s">
        <v>72</v>
      </c>
      <c r="F20" s="23"/>
      <c r="G20" s="68"/>
      <c r="H20" s="67" t="s">
        <v>46</v>
      </c>
      <c r="I20" s="27">
        <v>40000</v>
      </c>
      <c r="J20" s="29">
        <v>0.078</v>
      </c>
      <c r="K20" s="34">
        <v>3120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="69" customFormat="1" customHeight="1" spans="1:25">
      <c r="A21" s="22"/>
      <c r="B21" s="26"/>
      <c r="C21" s="23"/>
      <c r="D21" s="36"/>
      <c r="E21" s="37"/>
      <c r="F21" s="23"/>
      <c r="G21" s="68"/>
      <c r="H21" s="38" t="s">
        <v>48</v>
      </c>
      <c r="I21" s="27">
        <v>40000</v>
      </c>
      <c r="J21" s="33">
        <v>0.67</v>
      </c>
      <c r="K21" s="34">
        <v>26800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="69" customFormat="1" customHeight="1" spans="1:25">
      <c r="A22" s="22">
        <v>45986</v>
      </c>
      <c r="B22" s="26" t="s">
        <v>75</v>
      </c>
      <c r="C22" s="23" t="s">
        <v>13</v>
      </c>
      <c r="D22" s="24">
        <v>1000073625</v>
      </c>
      <c r="E22" s="25" t="s">
        <v>66</v>
      </c>
      <c r="F22" s="23" t="s">
        <v>76</v>
      </c>
      <c r="G22" s="68" t="s">
        <v>77</v>
      </c>
      <c r="H22" s="76" t="s">
        <v>69</v>
      </c>
      <c r="I22" s="66">
        <v>20000</v>
      </c>
      <c r="J22" s="77">
        <v>0.67</v>
      </c>
      <c r="K22" s="78">
        <v>13400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="69" customFormat="1" customHeight="1" spans="1:25">
      <c r="A23" s="22"/>
      <c r="B23" s="26"/>
      <c r="C23" s="23"/>
      <c r="D23" s="31"/>
      <c r="E23" s="32"/>
      <c r="F23" s="23"/>
      <c r="G23" s="68"/>
      <c r="H23" s="28" t="s">
        <v>36</v>
      </c>
      <c r="I23" s="66">
        <v>20000</v>
      </c>
      <c r="J23" s="29">
        <v>0.165</v>
      </c>
      <c r="K23" s="30">
        <v>3300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="69" customFormat="1" customHeight="1" spans="1:25">
      <c r="A24" s="22">
        <v>46000</v>
      </c>
      <c r="B24" s="26" t="s">
        <v>58</v>
      </c>
      <c r="C24" s="23" t="s">
        <v>13</v>
      </c>
      <c r="D24" s="39">
        <v>1000074651</v>
      </c>
      <c r="E24" s="40" t="s">
        <v>62</v>
      </c>
      <c r="F24" s="23" t="s">
        <v>78</v>
      </c>
      <c r="G24" s="68" t="s">
        <v>79</v>
      </c>
      <c r="H24" s="76" t="s">
        <v>80</v>
      </c>
      <c r="I24" s="23">
        <v>20000</v>
      </c>
      <c r="J24" s="77">
        <v>0.033</v>
      </c>
      <c r="K24" s="78">
        <v>660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="69" customFormat="1" customHeight="1" spans="1:25">
      <c r="A25" s="22">
        <v>46003</v>
      </c>
      <c r="B25" s="26" t="s">
        <v>58</v>
      </c>
      <c r="C25" s="23" t="s">
        <v>13</v>
      </c>
      <c r="D25" s="39">
        <v>1000074787</v>
      </c>
      <c r="E25" s="40" t="s">
        <v>81</v>
      </c>
      <c r="F25" s="23" t="s">
        <v>82</v>
      </c>
      <c r="G25" s="68" t="s">
        <v>83</v>
      </c>
      <c r="H25" s="76" t="s">
        <v>80</v>
      </c>
      <c r="I25" s="23">
        <v>30000</v>
      </c>
      <c r="J25" s="77">
        <v>0.033</v>
      </c>
      <c r="K25" s="78">
        <v>990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="69" customFormat="1" customHeight="1" spans="1:25">
      <c r="A26" s="22">
        <v>46006</v>
      </c>
      <c r="B26" s="26" t="s">
        <v>58</v>
      </c>
      <c r="C26" s="23" t="s">
        <v>13</v>
      </c>
      <c r="D26" s="24">
        <v>1000074926</v>
      </c>
      <c r="E26" s="25" t="s">
        <v>81</v>
      </c>
      <c r="F26" s="23" t="s">
        <v>84</v>
      </c>
      <c r="G26" s="68" t="s">
        <v>85</v>
      </c>
      <c r="H26" s="28" t="s">
        <v>18</v>
      </c>
      <c r="I26" s="27">
        <v>30900</v>
      </c>
      <c r="J26" s="29">
        <v>0.218</v>
      </c>
      <c r="K26" s="30">
        <v>6736.2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="69" customFormat="1" customHeight="1" spans="1:25">
      <c r="A27" s="22"/>
      <c r="B27" s="26"/>
      <c r="C27" s="23"/>
      <c r="D27" s="31"/>
      <c r="E27" s="32"/>
      <c r="F27" s="23"/>
      <c r="G27" s="68"/>
      <c r="H27" s="28" t="s">
        <v>36</v>
      </c>
      <c r="I27" s="27">
        <v>30900</v>
      </c>
      <c r="J27" s="29">
        <v>0.165</v>
      </c>
      <c r="K27" s="30">
        <v>5098.5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="69" customFormat="1" customHeight="1" spans="1:25">
      <c r="A28" s="22">
        <v>46010</v>
      </c>
      <c r="B28" s="26" t="s">
        <v>58</v>
      </c>
      <c r="C28" s="23" t="s">
        <v>13</v>
      </c>
      <c r="D28" s="39">
        <v>1000075132</v>
      </c>
      <c r="E28" s="40" t="s">
        <v>81</v>
      </c>
      <c r="F28" s="23" t="s">
        <v>86</v>
      </c>
      <c r="G28" s="68" t="s">
        <v>87</v>
      </c>
      <c r="H28" s="76" t="s">
        <v>80</v>
      </c>
      <c r="I28" s="23">
        <v>63300</v>
      </c>
      <c r="J28" s="77">
        <v>0.033</v>
      </c>
      <c r="K28" s="78">
        <v>2088.9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="69" customFormat="1" customHeight="1" spans="1:25">
      <c r="A29" s="22">
        <v>46014</v>
      </c>
      <c r="B29" s="26" t="s">
        <v>58</v>
      </c>
      <c r="C29" s="23" t="s">
        <v>13</v>
      </c>
      <c r="D29" s="39">
        <v>1000075275</v>
      </c>
      <c r="E29" s="40" t="s">
        <v>81</v>
      </c>
      <c r="F29" s="23" t="s">
        <v>88</v>
      </c>
      <c r="G29" s="68" t="s">
        <v>89</v>
      </c>
      <c r="H29" s="28" t="s">
        <v>18</v>
      </c>
      <c r="I29" s="27">
        <v>20600</v>
      </c>
      <c r="J29" s="29">
        <v>0.218</v>
      </c>
      <c r="K29" s="30">
        <v>4490.8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="69" customFormat="1" customHeight="1" spans="1:25">
      <c r="A30" s="22"/>
      <c r="B30" s="26"/>
      <c r="C30" s="23"/>
      <c r="D30" s="39"/>
      <c r="E30" s="40"/>
      <c r="F30" s="23"/>
      <c r="G30" s="68"/>
      <c r="H30" s="28" t="s">
        <v>36</v>
      </c>
      <c r="I30" s="27">
        <v>20600</v>
      </c>
      <c r="J30" s="29">
        <v>0.165</v>
      </c>
      <c r="K30" s="30">
        <v>3399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="69" customFormat="1" customHeight="1" spans="1:25">
      <c r="A31" s="22">
        <v>46021</v>
      </c>
      <c r="B31" s="26" t="s">
        <v>58</v>
      </c>
      <c r="C31" s="23" t="s">
        <v>13</v>
      </c>
      <c r="D31" s="24">
        <v>1000075635</v>
      </c>
      <c r="E31" s="25" t="s">
        <v>72</v>
      </c>
      <c r="F31" s="23" t="s">
        <v>90</v>
      </c>
      <c r="G31" s="68" t="s">
        <v>91</v>
      </c>
      <c r="H31" s="28" t="s">
        <v>18</v>
      </c>
      <c r="I31" s="27">
        <v>20000</v>
      </c>
      <c r="J31" s="29">
        <v>0.218</v>
      </c>
      <c r="K31" s="30">
        <f t="shared" ref="K31:K39" si="0">I31*J31</f>
        <v>4360</v>
      </c>
      <c r="L31" s="80" t="s">
        <v>52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="69" customFormat="1" customHeight="1" spans="1:25">
      <c r="A32" s="22"/>
      <c r="B32" s="26"/>
      <c r="C32" s="23"/>
      <c r="D32" s="31"/>
      <c r="E32" s="32"/>
      <c r="F32" s="23"/>
      <c r="G32" s="68"/>
      <c r="H32" s="28" t="s">
        <v>36</v>
      </c>
      <c r="I32" s="27">
        <v>20000</v>
      </c>
      <c r="J32" s="29">
        <v>0.165</v>
      </c>
      <c r="K32" s="30">
        <f t="shared" si="0"/>
        <v>3300</v>
      </c>
      <c r="L32" s="80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="69" customFormat="1" customHeight="1" spans="1:25">
      <c r="A33" s="22"/>
      <c r="B33" s="26"/>
      <c r="C33" s="23"/>
      <c r="D33" s="24">
        <v>1000075540</v>
      </c>
      <c r="E33" s="25" t="s">
        <v>72</v>
      </c>
      <c r="F33" s="23"/>
      <c r="G33" s="68"/>
      <c r="H33" s="28" t="s">
        <v>53</v>
      </c>
      <c r="I33" s="27">
        <f>19300</f>
        <v>19300</v>
      </c>
      <c r="J33" s="33">
        <f>0.033*4</f>
        <v>0.132</v>
      </c>
      <c r="K33" s="34">
        <f t="shared" si="0"/>
        <v>2547.6</v>
      </c>
      <c r="L33" s="80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="69" customFormat="1" customHeight="1" spans="1:25">
      <c r="A34" s="22"/>
      <c r="B34" s="26"/>
      <c r="C34" s="23"/>
      <c r="D34" s="36"/>
      <c r="E34" s="37"/>
      <c r="F34" s="23"/>
      <c r="G34" s="68"/>
      <c r="H34" s="67" t="s">
        <v>46</v>
      </c>
      <c r="I34" s="27">
        <v>19300</v>
      </c>
      <c r="J34" s="29">
        <v>0.078</v>
      </c>
      <c r="K34" s="34">
        <f t="shared" si="0"/>
        <v>1505.4</v>
      </c>
      <c r="L34" s="80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="69" customFormat="1" customHeight="1" spans="1:25">
      <c r="A35" s="22"/>
      <c r="B35" s="26"/>
      <c r="C35" s="23"/>
      <c r="D35" s="36"/>
      <c r="E35" s="37"/>
      <c r="F35" s="23"/>
      <c r="G35" s="68"/>
      <c r="H35" s="38" t="s">
        <v>48</v>
      </c>
      <c r="I35" s="27">
        <v>20000</v>
      </c>
      <c r="J35" s="33">
        <v>0.67</v>
      </c>
      <c r="K35" s="34">
        <f t="shared" si="0"/>
        <v>13400</v>
      </c>
      <c r="L35" s="80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="69" customFormat="1" customHeight="1" spans="1:25">
      <c r="A36" s="22">
        <v>46026</v>
      </c>
      <c r="B36" s="26" t="s">
        <v>58</v>
      </c>
      <c r="C36" s="23" t="s">
        <v>13</v>
      </c>
      <c r="D36" s="39">
        <v>1000075635</v>
      </c>
      <c r="E36" s="40" t="s">
        <v>72</v>
      </c>
      <c r="F36" s="23" t="s">
        <v>92</v>
      </c>
      <c r="G36" s="68" t="s">
        <v>93</v>
      </c>
      <c r="H36" s="28" t="s">
        <v>53</v>
      </c>
      <c r="I36" s="27">
        <f>700</f>
        <v>700</v>
      </c>
      <c r="J36" s="33">
        <f>0.033*4</f>
        <v>0.132</v>
      </c>
      <c r="K36" s="34">
        <f t="shared" si="0"/>
        <v>92.4</v>
      </c>
      <c r="L36" s="80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="69" customFormat="1" customHeight="1" spans="1:25">
      <c r="A37" s="22"/>
      <c r="B37" s="26"/>
      <c r="C37" s="23"/>
      <c r="D37" s="39"/>
      <c r="E37" s="40"/>
      <c r="F37" s="23"/>
      <c r="G37" s="68"/>
      <c r="H37" s="67" t="s">
        <v>46</v>
      </c>
      <c r="I37" s="27">
        <v>700</v>
      </c>
      <c r="J37" s="29">
        <v>0.078</v>
      </c>
      <c r="K37" s="34">
        <f t="shared" si="0"/>
        <v>54.6</v>
      </c>
      <c r="L37" s="80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="69" customFormat="1" customHeight="1" spans="1:25">
      <c r="A38" s="22">
        <v>46030</v>
      </c>
      <c r="B38" s="26" t="s">
        <v>58</v>
      </c>
      <c r="C38" s="23" t="s">
        <v>13</v>
      </c>
      <c r="D38" s="24">
        <v>1000075779</v>
      </c>
      <c r="E38" s="25" t="s">
        <v>81</v>
      </c>
      <c r="F38" s="23" t="s">
        <v>94</v>
      </c>
      <c r="G38" s="68" t="s">
        <v>95</v>
      </c>
      <c r="H38" s="28" t="s">
        <v>18</v>
      </c>
      <c r="I38" s="27">
        <v>20600</v>
      </c>
      <c r="J38" s="29">
        <v>0.218</v>
      </c>
      <c r="K38" s="30">
        <f t="shared" si="0"/>
        <v>4490.8</v>
      </c>
      <c r="L38" s="80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="69" customFormat="1" customHeight="1" spans="1:25">
      <c r="A39" s="22"/>
      <c r="B39" s="26"/>
      <c r="C39" s="23"/>
      <c r="D39" s="31"/>
      <c r="E39" s="32"/>
      <c r="F39" s="23"/>
      <c r="G39" s="68"/>
      <c r="H39" s="28" t="s">
        <v>36</v>
      </c>
      <c r="I39" s="27">
        <v>20600</v>
      </c>
      <c r="J39" s="29">
        <v>0.165</v>
      </c>
      <c r="K39" s="30">
        <f t="shared" si="0"/>
        <v>3399</v>
      </c>
      <c r="L39" s="80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customHeight="1" spans="1:25">
      <c r="A40" s="41" t="s">
        <v>27</v>
      </c>
      <c r="B40" s="41"/>
      <c r="C40" s="42"/>
      <c r="D40" s="42"/>
      <c r="E40" s="42"/>
      <c r="F40" s="42"/>
      <c r="G40" s="42"/>
      <c r="H40" s="43"/>
      <c r="I40" s="44">
        <f>SUM(I3:I39)</f>
        <v>1169823</v>
      </c>
      <c r="J40" s="45"/>
      <c r="K40" s="46">
        <f>SUM(K3:K39)</f>
        <v>289990.443</v>
      </c>
    </row>
    <row r="41" customHeight="1" spans="1:25">
      <c r="A41" s="47"/>
      <c r="B41" s="47"/>
      <c r="C41" s="48"/>
      <c r="D41" s="48"/>
      <c r="E41" s="48"/>
      <c r="F41" s="48"/>
      <c r="G41" s="48"/>
      <c r="H41" s="49"/>
      <c r="I41" s="50"/>
      <c r="J41" s="51"/>
      <c r="K41" s="52"/>
    </row>
    <row r="42" customHeight="1" spans="1: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Height="1" spans="1: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Height="1" spans="1: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Height="1" spans="1: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Height="1" spans="1: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Height="1" spans="1: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Height="1" spans="1: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Height="1" spans="2:11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Height="1" spans="2:11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Height="1" spans="2:11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Height="1" spans="2:11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Height="1" spans="2:11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Height="1" spans="2:11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Height="1" spans="2:11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Height="1" spans="2:11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Height="1" spans="2:11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Height="1" spans="2:11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Height="1" spans="2:11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Height="1" spans="2:11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Height="1" spans="2:11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Height="1" spans="2:11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Height="1" spans="2:11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Height="1" spans="2:11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Height="1" spans="2:11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Height="1" spans="2:11"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Height="1" spans="2:11"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Height="1" spans="2:11"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Height="1" spans="2:11"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Height="1" spans="2:11"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Height="1" spans="2:11"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Height="1" spans="2:11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Height="1" spans="2:11"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Height="1" spans="2:11"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Height="1" spans="2:11"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Height="1" spans="2:11"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Height="1" spans="2:11"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Height="1" spans="2:11"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Height="1" spans="2:11"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Height="1" spans="2:11"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Height="1" spans="2:11"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Height="1" spans="2:11"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Height="1" spans="2:11"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Height="1" spans="2:11"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Height="1" spans="2:11"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Height="1" spans="2:11"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Height="1" spans="2:11"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Height="1" spans="2:11"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Height="1" spans="2:11"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Height="1" spans="2:11"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Height="1" spans="2:11"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Height="1" spans="2:11"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Height="1" spans="2:11"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Height="1" spans="2:11"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Height="1" spans="2:11"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Height="1" spans="2:11"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Height="1" spans="2:11"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Height="1" spans="2:11"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Height="1" spans="2:11"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Height="1" spans="2:11"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Height="1" spans="2:11"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Height="1" spans="2:11"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Height="1" spans="2:11"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Height="1" spans="2:11"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Height="1" spans="2:11"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Height="1" spans="2:11"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Height="1" spans="2:11"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Height="1" spans="2:11"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Height="1" spans="2:11"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Height="1" spans="2:11"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Height="1" spans="2:11"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Height="1" spans="2:11"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Height="1" spans="2:11"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Height="1" spans="2:11"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Height="1" spans="2:11"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Height="1" spans="2:11"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Height="1" spans="2:11"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Height="1" spans="2:11"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Height="1" spans="2:11"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Height="1" spans="2:11"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customHeight="1" spans="2:11"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customHeight="1" spans="2:11"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customHeight="1" spans="2:11"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customHeight="1" spans="2:11"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customHeight="1" spans="2:11"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customHeight="1" spans="2:11"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customHeight="1" spans="2:11"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customHeight="1" spans="2:11"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customHeight="1" spans="2:11"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Height="1" spans="2:11"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customHeight="1" spans="2:11"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customHeight="1" spans="2:11"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customHeight="1" spans="2:11"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customHeight="1" spans="2:11"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customHeight="1" spans="2:11"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customHeight="1" spans="2:11"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customHeight="1" spans="2:11">
      <c r="B137" s="9"/>
      <c r="C137" s="9"/>
      <c r="D137" s="9"/>
      <c r="E137" s="9"/>
      <c r="F137" s="9"/>
      <c r="G137" s="9"/>
      <c r="H137" s="9"/>
      <c r="I137" s="9"/>
      <c r="J137" s="9"/>
      <c r="K137" s="9"/>
    </row>
  </sheetData>
  <autoFilter xmlns:etc="http://www.wps.cn/officeDocument/2017/etCustomData" ref="A2:K41" etc:filterBottomFollowUsedRange="0">
    <extLst/>
  </autoFilter>
  <mergeCells count="91">
    <mergeCell ref="A1:K1"/>
    <mergeCell ref="A3:A7"/>
    <mergeCell ref="A8:A12"/>
    <mergeCell ref="A13:A14"/>
    <mergeCell ref="A15:A16"/>
    <mergeCell ref="A17:A21"/>
    <mergeCell ref="A22:A23"/>
    <mergeCell ref="A26:A27"/>
    <mergeCell ref="A29:A30"/>
    <mergeCell ref="A31:A35"/>
    <mergeCell ref="A36:A37"/>
    <mergeCell ref="A38:A39"/>
    <mergeCell ref="B3:B7"/>
    <mergeCell ref="B8:B12"/>
    <mergeCell ref="B13:B14"/>
    <mergeCell ref="B15:B16"/>
    <mergeCell ref="B17:B21"/>
    <mergeCell ref="B22:B23"/>
    <mergeCell ref="B26:B27"/>
    <mergeCell ref="B29:B30"/>
    <mergeCell ref="B31:B35"/>
    <mergeCell ref="B36:B37"/>
    <mergeCell ref="B38:B39"/>
    <mergeCell ref="C3:C7"/>
    <mergeCell ref="C8:C12"/>
    <mergeCell ref="C13:C14"/>
    <mergeCell ref="C15:C16"/>
    <mergeCell ref="C17:C21"/>
    <mergeCell ref="C22:C23"/>
    <mergeCell ref="C26:C27"/>
    <mergeCell ref="C29:C30"/>
    <mergeCell ref="C31:C35"/>
    <mergeCell ref="C36:C37"/>
    <mergeCell ref="C38:C39"/>
    <mergeCell ref="D3:D4"/>
    <mergeCell ref="D5:D7"/>
    <mergeCell ref="D8:D9"/>
    <mergeCell ref="D10:D12"/>
    <mergeCell ref="D13:D14"/>
    <mergeCell ref="D15:D16"/>
    <mergeCell ref="D17:D18"/>
    <mergeCell ref="D20:D21"/>
    <mergeCell ref="D22:D23"/>
    <mergeCell ref="D26:D27"/>
    <mergeCell ref="D29:D30"/>
    <mergeCell ref="D31:D32"/>
    <mergeCell ref="D33:D35"/>
    <mergeCell ref="D36:D37"/>
    <mergeCell ref="D38:D39"/>
    <mergeCell ref="E3:E4"/>
    <mergeCell ref="E5:E7"/>
    <mergeCell ref="E8:E9"/>
    <mergeCell ref="E10:E12"/>
    <mergeCell ref="E13:E14"/>
    <mergeCell ref="E15:E16"/>
    <mergeCell ref="E17:E18"/>
    <mergeCell ref="E20:E21"/>
    <mergeCell ref="E22:E23"/>
    <mergeCell ref="E26:E27"/>
    <mergeCell ref="E29:E30"/>
    <mergeCell ref="E31:E32"/>
    <mergeCell ref="E33:E35"/>
    <mergeCell ref="E36:E37"/>
    <mergeCell ref="E38:E39"/>
    <mergeCell ref="F3:F7"/>
    <mergeCell ref="F8:F12"/>
    <mergeCell ref="F13:F14"/>
    <mergeCell ref="F15:F16"/>
    <mergeCell ref="F17:F21"/>
    <mergeCell ref="F22:F23"/>
    <mergeCell ref="F26:F27"/>
    <mergeCell ref="F29:F30"/>
    <mergeCell ref="F31:F35"/>
    <mergeCell ref="F36:F37"/>
    <mergeCell ref="F38:F39"/>
    <mergeCell ref="G3:G7"/>
    <mergeCell ref="G8:G12"/>
    <mergeCell ref="G13:G14"/>
    <mergeCell ref="G15:G16"/>
    <mergeCell ref="G17:G21"/>
    <mergeCell ref="G22:G23"/>
    <mergeCell ref="G26:G27"/>
    <mergeCell ref="G29:G30"/>
    <mergeCell ref="G31:G35"/>
    <mergeCell ref="G36:G37"/>
    <mergeCell ref="G38:G39"/>
    <mergeCell ref="I40:I41"/>
    <mergeCell ref="J40:J41"/>
    <mergeCell ref="K40:K41"/>
    <mergeCell ref="L31:L39"/>
    <mergeCell ref="A40:H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2"/>
  <sheetViews>
    <sheetView zoomScale="60" zoomScaleNormal="60" workbookViewId="0">
      <pane ySplit="2" topLeftCell="A7" activePane="bottomLeft" state="frozen"/>
      <selection/>
      <selection pane="bottomLeft" activeCell="M30" sqref="M30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9.7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3" width="8.78181818181818" style="9"/>
    <col min="14" max="14" width="10.3363636363636" style="9"/>
    <col min="15" max="16384" width="8.78181818181818" style="9"/>
  </cols>
  <sheetData>
    <row r="1" customHeight="1" spans="1:24">
      <c r="A1" s="83" t="s">
        <v>0</v>
      </c>
      <c r="B1" s="83"/>
      <c r="C1" s="84"/>
      <c r="D1" s="85"/>
      <c r="E1" s="84"/>
      <c r="F1" s="84"/>
      <c r="G1" s="84"/>
      <c r="H1" s="86"/>
      <c r="I1" s="84"/>
      <c r="J1" s="87"/>
      <c r="K1" s="88"/>
    </row>
    <row r="2" customFormat="1" customHeight="1" spans="1:24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8" t="s">
        <v>8</v>
      </c>
      <c r="I2" s="19" t="s">
        <v>9</v>
      </c>
      <c r="J2" s="20" t="s">
        <v>10</v>
      </c>
      <c r="K2" s="21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customFormat="1" customHeight="1" spans="1:24">
      <c r="A3" s="22">
        <v>45975</v>
      </c>
      <c r="B3" s="23" t="s">
        <v>96</v>
      </c>
      <c r="C3" s="23" t="s">
        <v>13</v>
      </c>
      <c r="D3" s="39">
        <v>1000073246</v>
      </c>
      <c r="E3" s="40" t="s">
        <v>97</v>
      </c>
      <c r="F3" s="23" t="s">
        <v>98</v>
      </c>
      <c r="G3" s="68" t="s">
        <v>99</v>
      </c>
      <c r="H3" s="28" t="s">
        <v>18</v>
      </c>
      <c r="I3" s="27">
        <v>700</v>
      </c>
      <c r="J3" s="29">
        <v>0.218</v>
      </c>
      <c r="K3" s="30">
        <v>152.6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customFormat="1" customHeight="1" spans="1:24">
      <c r="A4" s="22"/>
      <c r="B4" s="23"/>
      <c r="C4" s="23"/>
      <c r="D4" s="39"/>
      <c r="E4" s="40"/>
      <c r="F4" s="23"/>
      <c r="G4" s="68"/>
      <c r="H4" s="28" t="s">
        <v>100</v>
      </c>
      <c r="I4" s="27">
        <v>700</v>
      </c>
      <c r="J4" s="29">
        <v>0.056</v>
      </c>
      <c r="K4" s="30">
        <v>39.2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customFormat="1" customHeight="1" spans="1:24">
      <c r="A5" s="22"/>
      <c r="B5" s="23"/>
      <c r="C5" s="23"/>
      <c r="D5" s="39"/>
      <c r="E5" s="40"/>
      <c r="F5" s="23"/>
      <c r="G5" s="68"/>
      <c r="H5" s="35" t="s">
        <v>101</v>
      </c>
      <c r="I5" s="27">
        <v>700</v>
      </c>
      <c r="J5" s="29">
        <v>0.17</v>
      </c>
      <c r="K5" s="30">
        <v>119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customFormat="1" customHeight="1" spans="1:24">
      <c r="A6" s="22"/>
      <c r="B6" s="23"/>
      <c r="C6" s="23"/>
      <c r="D6" s="39"/>
      <c r="E6" s="40"/>
      <c r="F6" s="23"/>
      <c r="G6" s="68"/>
      <c r="H6" s="35" t="s">
        <v>102</v>
      </c>
      <c r="I6" s="27">
        <v>700</v>
      </c>
      <c r="J6" s="29">
        <f>0.049*5</f>
        <v>0.245</v>
      </c>
      <c r="K6" s="30">
        <v>171.5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customFormat="1" customHeight="1" spans="1:24">
      <c r="A7" s="22">
        <v>45988</v>
      </c>
      <c r="B7" s="26" t="s">
        <v>96</v>
      </c>
      <c r="C7" s="23" t="s">
        <v>13</v>
      </c>
      <c r="D7" s="24">
        <v>1000074667</v>
      </c>
      <c r="E7" s="25" t="s">
        <v>103</v>
      </c>
      <c r="F7" s="23" t="s">
        <v>104</v>
      </c>
      <c r="G7" s="68" t="s">
        <v>105</v>
      </c>
      <c r="H7" s="28" t="s">
        <v>18</v>
      </c>
      <c r="I7" s="27">
        <v>12000</v>
      </c>
      <c r="J7" s="29">
        <v>0.218</v>
      </c>
      <c r="K7" s="30">
        <v>2616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customFormat="1" customHeight="1" spans="1:24">
      <c r="A8" s="22"/>
      <c r="B8" s="26"/>
      <c r="C8" s="23"/>
      <c r="D8" s="31"/>
      <c r="E8" s="32"/>
      <c r="F8" s="23"/>
      <c r="G8" s="68"/>
      <c r="H8" s="28" t="s">
        <v>21</v>
      </c>
      <c r="I8" s="27">
        <v>12000</v>
      </c>
      <c r="J8" s="29">
        <v>0.165</v>
      </c>
      <c r="K8" s="30">
        <v>1980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customFormat="1" customHeight="1" spans="1:24">
      <c r="A9" s="22"/>
      <c r="B9" s="26"/>
      <c r="C9" s="23"/>
      <c r="D9" s="24">
        <v>1000073893</v>
      </c>
      <c r="E9" s="25" t="s">
        <v>103</v>
      </c>
      <c r="F9" s="23"/>
      <c r="G9" s="68"/>
      <c r="H9" s="114" t="s">
        <v>106</v>
      </c>
      <c r="I9" s="115">
        <v>12000</v>
      </c>
      <c r="J9" s="116">
        <v>0.12</v>
      </c>
      <c r="K9" s="30">
        <v>1440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customFormat="1" customHeight="1" spans="1:24">
      <c r="A10" s="22"/>
      <c r="B10" s="26"/>
      <c r="C10" s="23"/>
      <c r="D10" s="36"/>
      <c r="E10" s="37"/>
      <c r="F10" s="23"/>
      <c r="G10" s="68"/>
      <c r="H10" s="35" t="s">
        <v>38</v>
      </c>
      <c r="I10" s="115">
        <v>12000</v>
      </c>
      <c r="J10" s="29">
        <v>0.77</v>
      </c>
      <c r="K10" s="30">
        <v>9240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customFormat="1" customHeight="1" spans="1:24">
      <c r="A11" s="22">
        <v>46017</v>
      </c>
      <c r="B11" s="26" t="s">
        <v>96</v>
      </c>
      <c r="C11" s="23" t="s">
        <v>13</v>
      </c>
      <c r="D11" s="24">
        <v>1000075457</v>
      </c>
      <c r="E11" s="25" t="s">
        <v>107</v>
      </c>
      <c r="F11" s="23" t="s">
        <v>108</v>
      </c>
      <c r="G11" s="68" t="s">
        <v>109</v>
      </c>
      <c r="H11" s="28" t="s">
        <v>18</v>
      </c>
      <c r="I11" s="27">
        <v>1000</v>
      </c>
      <c r="J11" s="29">
        <v>0.218</v>
      </c>
      <c r="K11" s="34">
        <v>218</v>
      </c>
      <c r="L11" s="117" t="s">
        <v>52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customFormat="1" customHeight="1" spans="1:24">
      <c r="A12" s="22"/>
      <c r="B12" s="26"/>
      <c r="C12" s="23"/>
      <c r="D12" s="36"/>
      <c r="E12" s="37"/>
      <c r="F12" s="23"/>
      <c r="G12" s="68"/>
      <c r="H12" s="28" t="s">
        <v>110</v>
      </c>
      <c r="I12" s="27">
        <v>1000</v>
      </c>
      <c r="J12" s="29">
        <v>0.056</v>
      </c>
      <c r="K12" s="30">
        <v>56</v>
      </c>
      <c r="L12" s="117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customFormat="1" customHeight="1" spans="1:24">
      <c r="A13" s="22"/>
      <c r="B13" s="26"/>
      <c r="C13" s="23"/>
      <c r="D13" s="39"/>
      <c r="E13" s="40"/>
      <c r="F13" s="23"/>
      <c r="G13" s="68"/>
      <c r="H13" s="28" t="s">
        <v>111</v>
      </c>
      <c r="I13" s="27">
        <v>1000</v>
      </c>
      <c r="J13" s="29">
        <v>0.23</v>
      </c>
      <c r="K13" s="30">
        <v>230</v>
      </c>
      <c r="L13" s="117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customFormat="1" customHeight="1" spans="1:24">
      <c r="A14" s="22"/>
      <c r="B14" s="26"/>
      <c r="C14" s="23"/>
      <c r="D14" s="39"/>
      <c r="E14" s="40"/>
      <c r="F14" s="23"/>
      <c r="G14" s="68"/>
      <c r="H14" s="35" t="s">
        <v>102</v>
      </c>
      <c r="I14" s="27">
        <v>1000</v>
      </c>
      <c r="J14" s="29">
        <f>0.049*5</f>
        <v>0.245</v>
      </c>
      <c r="K14" s="30">
        <v>245</v>
      </c>
      <c r="L14" s="117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customFormat="1" customHeight="1" spans="1:24">
      <c r="A15" s="22"/>
      <c r="B15" s="26"/>
      <c r="C15" s="23"/>
      <c r="D15" s="39"/>
      <c r="E15" s="40"/>
      <c r="F15" s="23"/>
      <c r="G15" s="68"/>
      <c r="H15" s="35" t="s">
        <v>112</v>
      </c>
      <c r="I15" s="27">
        <v>1000</v>
      </c>
      <c r="J15" s="29">
        <v>0.079</v>
      </c>
      <c r="K15" s="30">
        <v>79</v>
      </c>
      <c r="L15" s="117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customFormat="1" customHeight="1" spans="1:24">
      <c r="A16" s="22"/>
      <c r="B16" s="26"/>
      <c r="C16" s="23"/>
      <c r="D16" s="39"/>
      <c r="E16" s="40"/>
      <c r="F16" s="23"/>
      <c r="G16" s="68"/>
      <c r="H16" s="38" t="s">
        <v>113</v>
      </c>
      <c r="I16" s="27">
        <v>1000</v>
      </c>
      <c r="J16" s="33">
        <v>0.72</v>
      </c>
      <c r="K16" s="34">
        <v>720</v>
      </c>
      <c r="L16" s="117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customFormat="1" customHeight="1" spans="1:24">
      <c r="A17" s="22">
        <v>46017</v>
      </c>
      <c r="B17" s="26" t="s">
        <v>96</v>
      </c>
      <c r="C17" s="23" t="s">
        <v>13</v>
      </c>
      <c r="D17" s="39">
        <v>1000075459</v>
      </c>
      <c r="E17" s="40" t="s">
        <v>114</v>
      </c>
      <c r="F17" s="23" t="s">
        <v>115</v>
      </c>
      <c r="G17" s="68" t="s">
        <v>116</v>
      </c>
      <c r="H17" s="28" t="s">
        <v>117</v>
      </c>
      <c r="I17" s="27">
        <v>1300</v>
      </c>
      <c r="J17" s="29">
        <v>0.218</v>
      </c>
      <c r="K17" s="34">
        <v>283.4</v>
      </c>
      <c r="L17" s="117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customFormat="1" customHeight="1" spans="1:24">
      <c r="A18" s="22"/>
      <c r="B18" s="26"/>
      <c r="C18" s="23"/>
      <c r="D18" s="39"/>
      <c r="E18" s="40"/>
      <c r="F18" s="23"/>
      <c r="G18" s="68"/>
      <c r="H18" s="28" t="s">
        <v>118</v>
      </c>
      <c r="I18" s="27">
        <v>1300</v>
      </c>
      <c r="J18" s="29">
        <v>0.056</v>
      </c>
      <c r="K18" s="30">
        <v>72.8</v>
      </c>
      <c r="L18" s="117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customFormat="1" customHeight="1" spans="1:24">
      <c r="A19" s="22"/>
      <c r="B19" s="26"/>
      <c r="C19" s="23"/>
      <c r="D19" s="39"/>
      <c r="E19" s="40"/>
      <c r="F19" s="23"/>
      <c r="G19" s="68"/>
      <c r="H19" s="35" t="s">
        <v>119</v>
      </c>
      <c r="I19" s="27">
        <v>1300</v>
      </c>
      <c r="J19" s="29">
        <v>0.17</v>
      </c>
      <c r="K19" s="30">
        <v>221</v>
      </c>
      <c r="L19" s="117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customFormat="1" customHeight="1" spans="1:24">
      <c r="A20" s="22"/>
      <c r="B20" s="26"/>
      <c r="C20" s="23"/>
      <c r="D20" s="39"/>
      <c r="E20" s="40"/>
      <c r="F20" s="23"/>
      <c r="G20" s="68"/>
      <c r="H20" s="35" t="s">
        <v>120</v>
      </c>
      <c r="I20" s="27">
        <v>1300</v>
      </c>
      <c r="J20" s="29">
        <f>0.049*5</f>
        <v>0.245</v>
      </c>
      <c r="K20" s="30">
        <v>318.5</v>
      </c>
      <c r="L20" s="117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customFormat="1" customHeight="1" spans="1:24">
      <c r="A21" s="22"/>
      <c r="B21" s="26"/>
      <c r="C21" s="23"/>
      <c r="D21" s="39"/>
      <c r="E21" s="40"/>
      <c r="F21" s="23"/>
      <c r="G21" s="68"/>
      <c r="H21" s="35" t="s">
        <v>121</v>
      </c>
      <c r="I21" s="27">
        <v>1300</v>
      </c>
      <c r="J21" s="29">
        <v>0.079</v>
      </c>
      <c r="K21" s="30">
        <v>102.7</v>
      </c>
      <c r="L21" s="11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customFormat="1" customHeight="1" spans="1:24">
      <c r="A22" s="22"/>
      <c r="B22" s="26"/>
      <c r="C22" s="23"/>
      <c r="D22" s="39"/>
      <c r="E22" s="40"/>
      <c r="F22" s="23"/>
      <c r="G22" s="68"/>
      <c r="H22" s="38" t="s">
        <v>122</v>
      </c>
      <c r="I22" s="27">
        <v>1300</v>
      </c>
      <c r="J22" s="33">
        <v>0.72</v>
      </c>
      <c r="K22" s="34">
        <v>936</v>
      </c>
      <c r="L22" s="117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customFormat="1" customHeight="1" spans="1:24">
      <c r="A23" s="22"/>
      <c r="B23" s="26"/>
      <c r="C23" s="23"/>
      <c r="D23" s="39">
        <v>1000075458</v>
      </c>
      <c r="E23" s="40" t="s">
        <v>123</v>
      </c>
      <c r="F23" s="23"/>
      <c r="G23" s="68"/>
      <c r="H23" s="28" t="s">
        <v>124</v>
      </c>
      <c r="I23" s="27">
        <v>800</v>
      </c>
      <c r="J23" s="29">
        <v>0.218</v>
      </c>
      <c r="K23" s="34">
        <v>174.4</v>
      </c>
      <c r="L23" s="117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customFormat="1" customHeight="1" spans="1:24">
      <c r="A24" s="22"/>
      <c r="B24" s="26"/>
      <c r="C24" s="23"/>
      <c r="D24" s="39"/>
      <c r="E24" s="40"/>
      <c r="F24" s="23"/>
      <c r="G24" s="68"/>
      <c r="H24" s="28" t="s">
        <v>125</v>
      </c>
      <c r="I24" s="27">
        <v>800</v>
      </c>
      <c r="J24" s="29">
        <v>0.056</v>
      </c>
      <c r="K24" s="30">
        <v>44.8</v>
      </c>
      <c r="L24" s="117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customFormat="1" customHeight="1" spans="1:24">
      <c r="A25" s="22"/>
      <c r="B25" s="26"/>
      <c r="C25" s="23"/>
      <c r="D25" s="39"/>
      <c r="E25" s="40"/>
      <c r="F25" s="23"/>
      <c r="G25" s="68"/>
      <c r="H25" s="35" t="s">
        <v>126</v>
      </c>
      <c r="I25" s="27">
        <v>800</v>
      </c>
      <c r="J25" s="29">
        <v>0.17</v>
      </c>
      <c r="K25" s="30">
        <v>136</v>
      </c>
      <c r="L25" s="117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customFormat="1" customHeight="1" spans="1:24">
      <c r="A26" s="22"/>
      <c r="B26" s="26"/>
      <c r="C26" s="23"/>
      <c r="D26" s="39"/>
      <c r="E26" s="40"/>
      <c r="F26" s="23"/>
      <c r="G26" s="68"/>
      <c r="H26" s="35" t="s">
        <v>127</v>
      </c>
      <c r="I26" s="27">
        <v>800</v>
      </c>
      <c r="J26" s="29">
        <f>0.049*5</f>
        <v>0.245</v>
      </c>
      <c r="K26" s="30">
        <v>196</v>
      </c>
      <c r="L26" s="117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customFormat="1" customHeight="1" spans="1:24">
      <c r="A27" s="22"/>
      <c r="B27" s="26"/>
      <c r="C27" s="23"/>
      <c r="D27" s="39"/>
      <c r="E27" s="40"/>
      <c r="F27" s="23"/>
      <c r="G27" s="68"/>
      <c r="H27" s="35" t="s">
        <v>128</v>
      </c>
      <c r="I27" s="27">
        <v>800</v>
      </c>
      <c r="J27" s="29">
        <v>0.079</v>
      </c>
      <c r="K27" s="30">
        <v>63.2</v>
      </c>
      <c r="L27" s="117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customFormat="1" customHeight="1" spans="1:24">
      <c r="A28" s="22"/>
      <c r="B28" s="26"/>
      <c r="C28" s="23"/>
      <c r="D28" s="39"/>
      <c r="E28" s="40"/>
      <c r="F28" s="23"/>
      <c r="G28" s="68"/>
      <c r="H28" s="38" t="s">
        <v>129</v>
      </c>
      <c r="I28" s="27">
        <v>800</v>
      </c>
      <c r="J28" s="33">
        <v>0.72</v>
      </c>
      <c r="K28" s="34">
        <v>576</v>
      </c>
      <c r="L28" s="117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customFormat="1" customHeight="1" spans="1:24">
      <c r="A29" s="41" t="s">
        <v>27</v>
      </c>
      <c r="B29" s="41"/>
      <c r="C29" s="42"/>
      <c r="D29" s="42"/>
      <c r="E29" s="42"/>
      <c r="F29" s="42"/>
      <c r="G29" s="42"/>
      <c r="H29" s="43"/>
      <c r="I29" s="44">
        <f>SUM(I3:I28)</f>
        <v>69400</v>
      </c>
      <c r="J29" s="45"/>
      <c r="K29" s="46">
        <f>SUM(K3:K28)</f>
        <v>20431.1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customFormat="1" customHeight="1" spans="1:24">
      <c r="A30" s="47"/>
      <c r="B30" s="47"/>
      <c r="C30" s="48"/>
      <c r="D30" s="48"/>
      <c r="E30" s="48"/>
      <c r="F30" s="48"/>
      <c r="G30" s="48"/>
      <c r="H30" s="49"/>
      <c r="I30" s="50"/>
      <c r="J30" s="51"/>
      <c r="K30" s="52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customHeight="1" spans="1:24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Height="1" spans="1:24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Height="1" spans="2:11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Height="1" spans="2:11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Height="1" spans="2:11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Height="1" spans="2:11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Height="1" spans="2:11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Height="1" spans="2:11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Height="1" spans="2:11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Height="1" spans="2:11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Height="1" spans="2:11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Height="1" spans="2:11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Height="1" spans="2:11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Height="1" spans="2:11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Height="1" spans="2:11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Height="1" spans="2:11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Height="1" spans="2:11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Height="1" spans="1:11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Height="1" spans="1:11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Height="1" spans="1:11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Height="1" spans="1:11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Height="1" spans="1:11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Height="1" spans="1:11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Height="1" spans="1:1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Height="1" spans="1:1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Height="1" spans="1:1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Height="1" spans="1:1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Height="1" spans="1:1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Height="1" spans="1:1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Height="1" spans="1:1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Height="1" spans="1:1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Height="1" spans="1:1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Height="1" spans="1:1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Height="1" spans="1:1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Height="1" spans="1:1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Height="1" spans="1:1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Height="1" spans="1:1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Height="1" spans="1:1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Height="1" spans="1:1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Height="1" spans="1:1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Height="1" spans="1:1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Height="1" spans="1:1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Height="1" spans="1:1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Height="1" spans="1:1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Height="1" spans="1:1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Height="1" spans="1:1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Height="1" spans="1:1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Height="1" spans="1:1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Height="1" spans="1:1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Height="1" spans="1:1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Height="1" spans="1:1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Height="1" spans="1:1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Height="1" spans="1:1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Height="1" spans="1:1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Height="1" spans="1:1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Height="1" spans="1:1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Height="1" spans="1:1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Height="1" spans="1:1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Height="1" spans="1:1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Height="1" spans="1:1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Height="1" spans="1:1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Height="1" spans="1:1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Height="1" spans="1:1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Height="1" spans="1:1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Height="1" spans="1:1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Height="1" spans="1:1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Height="1" spans="1:1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Height="1" spans="1:1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Height="1" spans="1:1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Height="1" spans="1:1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Height="1" spans="1:1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Height="1" spans="1:1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Height="1" spans="1:1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Height="1" spans="1:1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Height="1" spans="1:1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Height="1" spans="1:1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Height="1" spans="1:1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Height="1" spans="1:1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Height="1" spans="1:1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Height="1" spans="1: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Height="1" spans="1:1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Height="1" spans="1:1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Height="1" spans="1:1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Height="1" spans="1:1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Height="1" spans="1:1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Height="1" spans="1:1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Height="1" spans="1:1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Height="1" spans="1:1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Height="1" spans="1:1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customHeight="1" spans="1:1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customHeight="1" spans="1:1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customHeight="1" spans="1:1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customHeight="1" spans="1:1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customHeight="1" spans="1:1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customHeight="1" spans="1:1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customHeight="1" spans="1:1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customHeight="1" spans="1:1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customHeight="1" spans="1:1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Height="1" spans="1:1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customHeight="1" spans="1:1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customHeight="1" spans="1:1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customHeight="1" spans="1:1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customHeight="1" spans="1:1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customHeight="1" spans="1:1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customHeight="1" spans="1:1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customHeight="1" spans="1:1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customHeight="1" spans="1:1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customHeight="1" spans="1:1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customHeight="1" spans="1:1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customHeight="1" spans="1:1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customHeight="1" spans="1:1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customHeight="1" spans="1:1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customHeight="1" spans="1:1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customHeight="1" spans="1:1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customHeight="1" spans="1:1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customHeight="1" spans="1:1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customHeight="1" spans="1:1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customHeight="1" spans="1:1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customHeight="1" spans="1:1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customHeight="1" spans="1:1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customHeight="1" spans="1:1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customHeight="1" spans="1:1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customHeight="1" spans="1:1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customHeight="1" spans="1:1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customHeight="1" spans="1:1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customHeight="1" spans="1:1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customHeight="1" spans="1:1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customHeight="1" spans="1:1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customHeight="1" spans="1:1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customHeight="1" spans="1:1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customHeight="1" spans="1:1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</sheetData>
  <autoFilter xmlns:etc="http://www.wps.cn/officeDocument/2017/etCustomData" ref="A2:K30" etc:filterBottomFollowUsedRange="0">
    <extLst/>
  </autoFilter>
  <mergeCells count="38">
    <mergeCell ref="A1:K1"/>
    <mergeCell ref="A3:A6"/>
    <mergeCell ref="A7:A10"/>
    <mergeCell ref="A11:A16"/>
    <mergeCell ref="A17:A28"/>
    <mergeCell ref="B3:B6"/>
    <mergeCell ref="B7:B10"/>
    <mergeCell ref="B11:B16"/>
    <mergeCell ref="B17:B28"/>
    <mergeCell ref="C3:C6"/>
    <mergeCell ref="C7:C10"/>
    <mergeCell ref="C11:C16"/>
    <mergeCell ref="C17:C28"/>
    <mergeCell ref="D3:D6"/>
    <mergeCell ref="D7:D8"/>
    <mergeCell ref="D9:D10"/>
    <mergeCell ref="D11:D16"/>
    <mergeCell ref="D17:D22"/>
    <mergeCell ref="D23:D28"/>
    <mergeCell ref="E3:E6"/>
    <mergeCell ref="E7:E8"/>
    <mergeCell ref="E9:E10"/>
    <mergeCell ref="E11:E16"/>
    <mergeCell ref="E17:E22"/>
    <mergeCell ref="E23:E28"/>
    <mergeCell ref="F3:F6"/>
    <mergeCell ref="F7:F10"/>
    <mergeCell ref="F11:F16"/>
    <mergeCell ref="F17:F28"/>
    <mergeCell ref="G3:G6"/>
    <mergeCell ref="G7:G10"/>
    <mergeCell ref="G11:G16"/>
    <mergeCell ref="G17:G28"/>
    <mergeCell ref="I29:I30"/>
    <mergeCell ref="J29:J30"/>
    <mergeCell ref="K29:K30"/>
    <mergeCell ref="L11:L28"/>
    <mergeCell ref="A29:H3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3"/>
  <sheetViews>
    <sheetView zoomScale="60" zoomScaleNormal="60" workbookViewId="0">
      <pane ySplit="2" topLeftCell="A3" activePane="bottomLeft" state="frozen"/>
      <selection/>
      <selection pane="bottomLeft" activeCell="L16" sqref="L16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9.7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3" width="8.78181818181818" style="9"/>
    <col min="14" max="14" width="10.3363636363636" style="9"/>
    <col min="15" max="16384" width="8.78181818181818" style="9"/>
  </cols>
  <sheetData>
    <row r="1" customHeight="1" spans="1:24">
      <c r="A1" s="83" t="s">
        <v>0</v>
      </c>
      <c r="B1" s="83"/>
      <c r="C1" s="84"/>
      <c r="D1" s="85"/>
      <c r="E1" s="84"/>
      <c r="F1" s="84"/>
      <c r="G1" s="84"/>
      <c r="H1" s="86"/>
      <c r="I1" s="84"/>
      <c r="J1" s="87"/>
      <c r="K1" s="88"/>
    </row>
    <row r="2" customFormat="1" customHeight="1" spans="1:24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8" t="s">
        <v>8</v>
      </c>
      <c r="I2" s="19" t="s">
        <v>9</v>
      </c>
      <c r="J2" s="20" t="s">
        <v>10</v>
      </c>
      <c r="K2" s="21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customFormat="1" customHeight="1" spans="1:24">
      <c r="A3" s="22">
        <v>45989</v>
      </c>
      <c r="B3" s="23" t="s">
        <v>96</v>
      </c>
      <c r="C3" s="23" t="s">
        <v>13</v>
      </c>
      <c r="D3" s="24">
        <v>1000074590</v>
      </c>
      <c r="E3" s="25" t="s">
        <v>130</v>
      </c>
      <c r="F3" s="23" t="s">
        <v>131</v>
      </c>
      <c r="G3" s="68" t="s">
        <v>132</v>
      </c>
      <c r="H3" s="28" t="s">
        <v>18</v>
      </c>
      <c r="I3" s="27">
        <v>1506</v>
      </c>
      <c r="J3" s="29">
        <f>K3/I3</f>
        <v>0.217131474103586</v>
      </c>
      <c r="K3" s="30">
        <v>327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customFormat="1" customHeight="1" spans="1:24">
      <c r="A4" s="22"/>
      <c r="B4" s="23"/>
      <c r="C4" s="23"/>
      <c r="D4" s="31"/>
      <c r="E4" s="32"/>
      <c r="F4" s="23"/>
      <c r="G4" s="68"/>
      <c r="H4" s="65" t="s">
        <v>133</v>
      </c>
      <c r="I4" s="27">
        <v>1506</v>
      </c>
      <c r="J4" s="29">
        <f t="shared" ref="J4:J9" si="0">K4/I4</f>
        <v>0.164342629482072</v>
      </c>
      <c r="K4" s="30">
        <v>247.5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customFormat="1" customHeight="1" spans="1:24">
      <c r="A5" s="22"/>
      <c r="B5" s="23"/>
      <c r="C5" s="23"/>
      <c r="D5" s="24">
        <v>1000074112</v>
      </c>
      <c r="E5" s="25" t="s">
        <v>130</v>
      </c>
      <c r="F5" s="23"/>
      <c r="G5" s="68"/>
      <c r="H5" s="35" t="s">
        <v>134</v>
      </c>
      <c r="I5" s="27">
        <v>1506</v>
      </c>
      <c r="J5" s="29">
        <f t="shared" si="0"/>
        <v>0.0398406374501992</v>
      </c>
      <c r="K5" s="30">
        <v>60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customFormat="1" customHeight="1" spans="1:24">
      <c r="A6" s="22"/>
      <c r="B6" s="23"/>
      <c r="C6" s="23"/>
      <c r="D6" s="31"/>
      <c r="E6" s="32"/>
      <c r="F6" s="23"/>
      <c r="G6" s="68"/>
      <c r="H6" s="35" t="s">
        <v>112</v>
      </c>
      <c r="I6" s="27">
        <v>1506</v>
      </c>
      <c r="J6" s="29">
        <f t="shared" si="0"/>
        <v>0.0786852589641434</v>
      </c>
      <c r="K6" s="30">
        <v>118.5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customFormat="1" customHeight="1" spans="1:24">
      <c r="A7" s="22"/>
      <c r="B7" s="23"/>
      <c r="C7" s="23"/>
      <c r="D7" s="24">
        <v>1000074093</v>
      </c>
      <c r="E7" s="25" t="s">
        <v>130</v>
      </c>
      <c r="F7" s="23"/>
      <c r="G7" s="68"/>
      <c r="H7" s="35" t="s">
        <v>101</v>
      </c>
      <c r="I7" s="27">
        <v>1506</v>
      </c>
      <c r="J7" s="29">
        <f t="shared" si="0"/>
        <v>0.169322709163347</v>
      </c>
      <c r="K7" s="30">
        <v>255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customFormat="1" customHeight="1" spans="1:24">
      <c r="A8" s="22"/>
      <c r="B8" s="23"/>
      <c r="C8" s="23"/>
      <c r="D8" s="36"/>
      <c r="E8" s="37"/>
      <c r="F8" s="23"/>
      <c r="G8" s="68"/>
      <c r="H8" s="35" t="s">
        <v>135</v>
      </c>
      <c r="I8" s="27">
        <v>1506</v>
      </c>
      <c r="J8" s="29">
        <f t="shared" si="0"/>
        <v>0.195219123505976</v>
      </c>
      <c r="K8" s="30">
        <v>294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customFormat="1" customHeight="1" spans="1:24">
      <c r="A9" s="22"/>
      <c r="B9" s="23"/>
      <c r="C9" s="23"/>
      <c r="D9" s="31"/>
      <c r="E9" s="32"/>
      <c r="F9" s="23"/>
      <c r="G9" s="68"/>
      <c r="H9" s="38" t="s">
        <v>113</v>
      </c>
      <c r="I9" s="27">
        <v>1506</v>
      </c>
      <c r="J9" s="29">
        <f t="shared" si="0"/>
        <v>0.717131474103586</v>
      </c>
      <c r="K9" s="30">
        <v>1080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customFormat="1" customHeight="1" spans="1:24">
      <c r="A10" s="41" t="s">
        <v>27</v>
      </c>
      <c r="B10" s="41"/>
      <c r="C10" s="42"/>
      <c r="D10" s="42"/>
      <c r="E10" s="42"/>
      <c r="F10" s="42"/>
      <c r="G10" s="42"/>
      <c r="H10" s="43"/>
      <c r="I10" s="44">
        <f>SUM(I3:I9)</f>
        <v>10542</v>
      </c>
      <c r="J10" s="45"/>
      <c r="K10" s="46">
        <f>SUM(K3:K9)</f>
        <v>2382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customFormat="1" customHeight="1" spans="1:24">
      <c r="A11" s="47"/>
      <c r="B11" s="47"/>
      <c r="C11" s="48"/>
      <c r="D11" s="48"/>
      <c r="E11" s="48"/>
      <c r="F11" s="48"/>
      <c r="G11" s="48"/>
      <c r="H11" s="49"/>
      <c r="I11" s="50"/>
      <c r="J11" s="51"/>
      <c r="K11" s="52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customHeight="1" spans="1:24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customHeight="1" spans="1:24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customHeight="1" spans="1:24">
      <c r="B14" s="9"/>
      <c r="C14" s="9"/>
      <c r="D14" s="9"/>
      <c r="E14" s="9"/>
      <c r="F14" s="9"/>
      <c r="G14" s="9"/>
      <c r="H14" s="9"/>
      <c r="I14" s="9"/>
      <c r="J14" s="9"/>
      <c r="K14" s="9"/>
    </row>
    <row r="15" customHeight="1" spans="1:24">
      <c r="B15" s="9"/>
      <c r="C15" s="9"/>
      <c r="D15" s="9"/>
      <c r="E15" s="9"/>
      <c r="F15" s="9"/>
      <c r="G15" s="9"/>
      <c r="H15" s="9"/>
      <c r="I15" s="9"/>
      <c r="J15" s="9"/>
      <c r="K15" s="9"/>
    </row>
    <row r="16" customHeight="1" spans="1:24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Height="1" spans="2:11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Height="1" spans="2:11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Height="1" spans="2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Height="1" spans="2:11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Height="1" spans="2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Height="1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Height="1" spans="2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Height="1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Height="1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Height="1" spans="2:1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Height="1" spans="2:1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Height="1" spans="2:11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Height="1" spans="1:11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Height="1" spans="1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Height="1" spans="1:11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Height="1" spans="1:1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Height="1" spans="1:1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Height="1" spans="1:1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Height="1" spans="1:1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Height="1" spans="1:1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Height="1" spans="1:1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Height="1" spans="1:1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Height="1" spans="1:1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Height="1" spans="1:1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Height="1" spans="1:1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Height="1" spans="1:1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Height="1" spans="1:1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Height="1" spans="1:1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Height="1" spans="1:1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Height="1" spans="1:1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Height="1" spans="1:1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Height="1" spans="1:1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Height="1" spans="1:1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Height="1" spans="1:1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Height="1" spans="1:1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Height="1" spans="1:1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Height="1" spans="1:1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Height="1" spans="1:1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Height="1" spans="1:1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Height="1" spans="1:1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Height="1" spans="1:1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Height="1" spans="1:1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Height="1" spans="1:1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Height="1" spans="1:1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Height="1" spans="1:1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Height="1" spans="1:1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Height="1" spans="1:1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Height="1" spans="1:1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Height="1" spans="1:1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Height="1" spans="1:1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Height="1" spans="1:1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Height="1" spans="1:1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Height="1" spans="1:1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Height="1" spans="1:1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Height="1" spans="1:1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Height="1" spans="1:1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Height="1" spans="1:1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Height="1" spans="1:1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Height="1" spans="1:1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Height="1" spans="1:1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Height="1" spans="1:1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Height="1" spans="1:1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Height="1" spans="1:1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Height="1" spans="1:1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Height="1" spans="1:1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Height="1" spans="1:1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Height="1" spans="1:1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Height="1" spans="1:1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Height="1" spans="1:1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Height="1" spans="1:1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Height="1" spans="1:1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Height="1" spans="1:1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Height="1" spans="1:1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Height="1" spans="1:1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Height="1" spans="1:1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Height="1" spans="1:1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Height="1" spans="1:1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Height="1" spans="1:1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Height="1" spans="1:1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Height="1" spans="1:1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Height="1" spans="1:1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Height="1" spans="1:1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Height="1" spans="1:1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Height="1" spans="1:1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Height="1" spans="1:1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Height="1" spans="1:1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Height="1" spans="1:1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Height="1" spans="1:1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Height="1" spans="1:1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Height="1" spans="1:1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Height="1" spans="1: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Height="1" spans="1:1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Height="1" spans="1:1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Height="1" spans="1:1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Height="1" spans="1:1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Height="1" spans="1:1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Height="1" spans="1:1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Height="1" spans="1:1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Height="1" spans="1:1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Height="1" spans="1:1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customHeight="1" spans="1:1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customHeight="1" spans="1:1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customHeight="1" spans="1:1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customHeight="1" spans="1:1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customHeight="1" spans="1:1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customHeight="1" spans="1:1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customHeight="1" spans="1:1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customHeight="1" spans="1:1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customHeight="1" spans="1:1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Height="1" spans="1:1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customHeight="1" spans="1:1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customHeight="1" spans="1:1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customHeight="1" spans="1:1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customHeight="1" spans="1:1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customHeight="1" spans="1:1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customHeight="1" spans="1:1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customHeight="1" spans="1:1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customHeight="1" spans="1:1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customHeight="1" spans="1:1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customHeight="1" spans="1:1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customHeight="1" spans="1:1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customHeight="1" spans="1:1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customHeight="1" spans="1:1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</sheetData>
  <autoFilter xmlns:etc="http://www.wps.cn/officeDocument/2017/etCustomData" ref="A2:K11" etc:filterBottomFollowUsedRange="0">
    <extLst/>
  </autoFilter>
  <mergeCells count="16">
    <mergeCell ref="A1:K1"/>
    <mergeCell ref="A3:A9"/>
    <mergeCell ref="B3:B9"/>
    <mergeCell ref="C3:C9"/>
    <mergeCell ref="D3:D4"/>
    <mergeCell ref="D5:D6"/>
    <mergeCell ref="D7:D9"/>
    <mergeCell ref="E3:E4"/>
    <mergeCell ref="E5:E6"/>
    <mergeCell ref="E7:E9"/>
    <mergeCell ref="F3:F9"/>
    <mergeCell ref="G3:G9"/>
    <mergeCell ref="I10:I11"/>
    <mergeCell ref="J10:J11"/>
    <mergeCell ref="K10:K11"/>
    <mergeCell ref="A10:H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3"/>
  <sheetViews>
    <sheetView zoomScale="60" zoomScaleNormal="60" workbookViewId="0">
      <pane ySplit="2" topLeftCell="A3" activePane="bottomLeft" state="frozen"/>
      <selection/>
      <selection pane="bottomLeft" activeCell="E13" sqref="E13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9.7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3" width="8.78181818181818" style="9"/>
    <col min="14" max="14" width="10.3363636363636" style="9"/>
    <col min="15" max="16384" width="8.78181818181818" style="9"/>
  </cols>
  <sheetData>
    <row r="1" customHeight="1" spans="1:24">
      <c r="A1" s="83" t="s">
        <v>0</v>
      </c>
      <c r="B1" s="83"/>
      <c r="C1" s="84"/>
      <c r="D1" s="85"/>
      <c r="E1" s="84"/>
      <c r="F1" s="84"/>
      <c r="G1" s="84"/>
      <c r="H1" s="86"/>
      <c r="I1" s="84"/>
      <c r="J1" s="87"/>
      <c r="K1" s="88"/>
    </row>
    <row r="2" customFormat="1" customHeight="1" spans="1:24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8" t="s">
        <v>8</v>
      </c>
      <c r="I2" s="19" t="s">
        <v>9</v>
      </c>
      <c r="J2" s="20" t="s">
        <v>10</v>
      </c>
      <c r="K2" s="21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customFormat="1" customHeight="1" spans="1:24">
      <c r="A3" s="22">
        <v>45989</v>
      </c>
      <c r="B3" s="23" t="s">
        <v>96</v>
      </c>
      <c r="C3" s="23" t="s">
        <v>13</v>
      </c>
      <c r="D3" s="39">
        <v>1000074591</v>
      </c>
      <c r="E3" s="40" t="s">
        <v>130</v>
      </c>
      <c r="F3" s="23" t="s">
        <v>131</v>
      </c>
      <c r="G3" s="68" t="s">
        <v>132</v>
      </c>
      <c r="H3" s="28" t="s">
        <v>18</v>
      </c>
      <c r="I3" s="27">
        <v>1000</v>
      </c>
      <c r="J3" s="29">
        <v>0.218</v>
      </c>
      <c r="K3" s="30">
        <v>218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customFormat="1" customHeight="1" spans="1:24">
      <c r="A4" s="22"/>
      <c r="B4" s="23"/>
      <c r="C4" s="23"/>
      <c r="D4" s="39"/>
      <c r="E4" s="40"/>
      <c r="F4" s="23"/>
      <c r="G4" s="68"/>
      <c r="H4" s="65" t="s">
        <v>133</v>
      </c>
      <c r="I4" s="27">
        <v>1000</v>
      </c>
      <c r="J4" s="29">
        <v>0.165</v>
      </c>
      <c r="K4" s="30">
        <v>165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customFormat="1" customHeight="1" spans="1:24">
      <c r="A5" s="22"/>
      <c r="B5" s="23"/>
      <c r="C5" s="23"/>
      <c r="D5" s="39">
        <v>1000074113</v>
      </c>
      <c r="E5" s="40" t="s">
        <v>130</v>
      </c>
      <c r="F5" s="23"/>
      <c r="G5" s="68"/>
      <c r="H5" s="35" t="s">
        <v>134</v>
      </c>
      <c r="I5" s="27">
        <v>1000</v>
      </c>
      <c r="J5" s="29">
        <v>0.04</v>
      </c>
      <c r="K5" s="34">
        <v>40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customFormat="1" customHeight="1" spans="1:24">
      <c r="A6" s="22"/>
      <c r="B6" s="23"/>
      <c r="C6" s="23"/>
      <c r="D6" s="39"/>
      <c r="E6" s="40"/>
      <c r="F6" s="23"/>
      <c r="G6" s="68"/>
      <c r="H6" s="35" t="s">
        <v>112</v>
      </c>
      <c r="I6" s="27">
        <v>1000</v>
      </c>
      <c r="J6" s="29">
        <v>0.079</v>
      </c>
      <c r="K6" s="30">
        <v>79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customFormat="1" customHeight="1" spans="1:24">
      <c r="A7" s="22"/>
      <c r="B7" s="23"/>
      <c r="C7" s="23"/>
      <c r="D7" s="39">
        <v>1000074095</v>
      </c>
      <c r="E7" s="40" t="s">
        <v>130</v>
      </c>
      <c r="F7" s="23"/>
      <c r="G7" s="68"/>
      <c r="H7" s="35" t="s">
        <v>101</v>
      </c>
      <c r="I7" s="27">
        <v>1000</v>
      </c>
      <c r="J7" s="29">
        <v>0.17</v>
      </c>
      <c r="K7" s="30">
        <v>170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customFormat="1" customHeight="1" spans="1:24">
      <c r="A8" s="22"/>
      <c r="B8" s="23"/>
      <c r="C8" s="23"/>
      <c r="D8" s="39"/>
      <c r="E8" s="40"/>
      <c r="F8" s="23"/>
      <c r="G8" s="68"/>
      <c r="H8" s="35" t="s">
        <v>135</v>
      </c>
      <c r="I8" s="27">
        <v>1000</v>
      </c>
      <c r="J8" s="29">
        <f>0.049*4</f>
        <v>0.196</v>
      </c>
      <c r="K8" s="30">
        <v>196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customFormat="1" customHeight="1" spans="1:24">
      <c r="A9" s="22"/>
      <c r="B9" s="23"/>
      <c r="C9" s="23"/>
      <c r="D9" s="39"/>
      <c r="E9" s="40"/>
      <c r="F9" s="23"/>
      <c r="G9" s="68"/>
      <c r="H9" s="38" t="s">
        <v>113</v>
      </c>
      <c r="I9" s="27">
        <v>1000</v>
      </c>
      <c r="J9" s="33">
        <v>0.72</v>
      </c>
      <c r="K9" s="34">
        <v>720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customFormat="1" customHeight="1" spans="1:24">
      <c r="A10" s="41" t="s">
        <v>27</v>
      </c>
      <c r="B10" s="41"/>
      <c r="C10" s="42"/>
      <c r="D10" s="42"/>
      <c r="E10" s="42"/>
      <c r="F10" s="42"/>
      <c r="G10" s="42"/>
      <c r="H10" s="43"/>
      <c r="I10" s="44">
        <f>SUM(I3:I9)</f>
        <v>7000</v>
      </c>
      <c r="J10" s="45"/>
      <c r="K10" s="46">
        <f>SUM(K3:K9)</f>
        <v>1588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customFormat="1" customHeight="1" spans="1:24">
      <c r="A11" s="47"/>
      <c r="B11" s="47"/>
      <c r="C11" s="48"/>
      <c r="D11" s="48"/>
      <c r="E11" s="48"/>
      <c r="F11" s="48"/>
      <c r="G11" s="48"/>
      <c r="H11" s="49"/>
      <c r="I11" s="50"/>
      <c r="J11" s="51"/>
      <c r="K11" s="52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customHeight="1" spans="1:24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customHeight="1" spans="1:24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customHeight="1" spans="1:24">
      <c r="B14" s="9"/>
      <c r="C14" s="9"/>
      <c r="D14" s="9"/>
      <c r="E14" s="9"/>
      <c r="F14" s="9"/>
      <c r="G14" s="9"/>
      <c r="H14" s="9"/>
      <c r="I14" s="9"/>
      <c r="J14" s="9"/>
      <c r="K14" s="9"/>
    </row>
    <row r="15" customHeight="1" spans="1:24">
      <c r="B15" s="9"/>
      <c r="C15" s="9"/>
      <c r="D15" s="9"/>
      <c r="E15" s="9"/>
      <c r="F15" s="9"/>
      <c r="G15" s="9"/>
      <c r="H15" s="9"/>
      <c r="I15" s="9"/>
      <c r="J15" s="9"/>
      <c r="K15" s="9"/>
    </row>
    <row r="16" customHeight="1" spans="1:24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Height="1" spans="2:11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Height="1" spans="2:11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Height="1" spans="2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Height="1" spans="2:11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Height="1" spans="2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Height="1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Height="1" spans="2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Height="1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Height="1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Height="1" spans="2:1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Height="1" spans="2:1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Height="1" spans="2:11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Height="1" spans="1:11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Height="1" spans="1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Height="1" spans="1:11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Height="1" spans="1:1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Height="1" spans="1:1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Height="1" spans="1:1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Height="1" spans="1:1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Height="1" spans="1:1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Height="1" spans="1:1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Height="1" spans="1:1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Height="1" spans="1:1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Height="1" spans="1:1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Height="1" spans="1:1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Height="1" spans="1:1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Height="1" spans="1:1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Height="1" spans="1:1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Height="1" spans="1:1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Height="1" spans="1:1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Height="1" spans="1:1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Height="1" spans="1:1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Height="1" spans="1:1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Height="1" spans="1:1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Height="1" spans="1:1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Height="1" spans="1:1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Height="1" spans="1:1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Height="1" spans="1:1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Height="1" spans="1:1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Height="1" spans="1:1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Height="1" spans="1:1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Height="1" spans="1:1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Height="1" spans="1:1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Height="1" spans="1:1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Height="1" spans="1:1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Height="1" spans="1:1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Height="1" spans="1:1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Height="1" spans="1:1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Height="1" spans="1:1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Height="1" spans="1:1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Height="1" spans="1:1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Height="1" spans="1:1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Height="1" spans="1:1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Height="1" spans="1:1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Height="1" spans="1:1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Height="1" spans="1:1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Height="1" spans="1:1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Height="1" spans="1:1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Height="1" spans="1:1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Height="1" spans="1:1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Height="1" spans="1:1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Height="1" spans="1:1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Height="1" spans="1:1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Height="1" spans="1:1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Height="1" spans="1:1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Height="1" spans="1:1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Height="1" spans="1:1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Height="1" spans="1:1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Height="1" spans="1:1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Height="1" spans="1:1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Height="1" spans="1:1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Height="1" spans="1:1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Height="1" spans="1:1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Height="1" spans="1:1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Height="1" spans="1:1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Height="1" spans="1:1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Height="1" spans="1:1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Height="1" spans="1:1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Height="1" spans="1:1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Height="1" spans="1:1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Height="1" spans="1:1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Height="1" spans="1:1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Height="1" spans="1:1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Height="1" spans="1:1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Height="1" spans="1:1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Height="1" spans="1:1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Height="1" spans="1:1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Height="1" spans="1:1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Height="1" spans="1:1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Height="1" spans="1:1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Height="1" spans="1: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Height="1" spans="1:1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Height="1" spans="1:1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Height="1" spans="1:1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Height="1" spans="1:1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Height="1" spans="1:1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Height="1" spans="1:1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Height="1" spans="1:1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Height="1" spans="1:1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Height="1" spans="1:1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customHeight="1" spans="1:1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customHeight="1" spans="1:1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customHeight="1" spans="1:1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customHeight="1" spans="1:1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customHeight="1" spans="1:1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customHeight="1" spans="1:1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customHeight="1" spans="1:1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customHeight="1" spans="1:1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customHeight="1" spans="1:1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Height="1" spans="1:1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customHeight="1" spans="1:1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customHeight="1" spans="1:1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customHeight="1" spans="1:1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customHeight="1" spans="1:1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customHeight="1" spans="1:1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customHeight="1" spans="1:1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customHeight="1" spans="1:1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customHeight="1" spans="1:1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customHeight="1" spans="1:1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customHeight="1" spans="1:1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customHeight="1" spans="1:1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customHeight="1" spans="1:1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customHeight="1" spans="1:1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</sheetData>
  <autoFilter xmlns:etc="http://www.wps.cn/officeDocument/2017/etCustomData" ref="A2:K11" etc:filterBottomFollowUsedRange="0">
    <extLst/>
  </autoFilter>
  <mergeCells count="16">
    <mergeCell ref="A1:K1"/>
    <mergeCell ref="A3:A9"/>
    <mergeCell ref="B3:B9"/>
    <mergeCell ref="C3:C9"/>
    <mergeCell ref="D3:D4"/>
    <mergeCell ref="D5:D6"/>
    <mergeCell ref="D7:D9"/>
    <mergeCell ref="E3:E4"/>
    <mergeCell ref="E5:E6"/>
    <mergeCell ref="E7:E9"/>
    <mergeCell ref="F3:F9"/>
    <mergeCell ref="G3:G9"/>
    <mergeCell ref="I10:I11"/>
    <mergeCell ref="J10:J11"/>
    <mergeCell ref="K10:K11"/>
    <mergeCell ref="A10:H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3"/>
  <sheetViews>
    <sheetView zoomScale="60" zoomScaleNormal="60" workbookViewId="0">
      <pane ySplit="2" topLeftCell="A3" activePane="bottomLeft" state="frozen"/>
      <selection/>
      <selection pane="bottomLeft" activeCell="J14" sqref="J14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9.7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3" width="8.78181818181818" style="9"/>
    <col min="14" max="14" width="10.3363636363636" style="9"/>
    <col min="15" max="16384" width="8.78181818181818" style="9"/>
  </cols>
  <sheetData>
    <row r="1" customHeight="1" spans="1:24">
      <c r="A1" s="83" t="s">
        <v>0</v>
      </c>
      <c r="B1" s="83"/>
      <c r="C1" s="84"/>
      <c r="D1" s="85"/>
      <c r="E1" s="84"/>
      <c r="F1" s="84"/>
      <c r="G1" s="84"/>
      <c r="H1" s="86"/>
      <c r="I1" s="84"/>
      <c r="J1" s="87"/>
      <c r="K1" s="88"/>
    </row>
    <row r="2" customFormat="1" customHeight="1" spans="1:24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8" t="s">
        <v>8</v>
      </c>
      <c r="I2" s="19" t="s">
        <v>9</v>
      </c>
      <c r="J2" s="20" t="s">
        <v>10</v>
      </c>
      <c r="K2" s="21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customFormat="1" customHeight="1" spans="1:24">
      <c r="A3" s="22">
        <v>45989</v>
      </c>
      <c r="B3" s="23" t="s">
        <v>96</v>
      </c>
      <c r="C3" s="23" t="s">
        <v>13</v>
      </c>
      <c r="D3" s="24">
        <v>1000074590</v>
      </c>
      <c r="E3" s="25" t="s">
        <v>130</v>
      </c>
      <c r="F3" s="23" t="s">
        <v>131</v>
      </c>
      <c r="G3" s="68" t="s">
        <v>132</v>
      </c>
      <c r="H3" s="28" t="s">
        <v>18</v>
      </c>
      <c r="I3" s="27">
        <v>494</v>
      </c>
      <c r="J3" s="29">
        <f t="shared" ref="J3:J9" si="0">K3/I3</f>
        <v>0.220647773279352</v>
      </c>
      <c r="K3" s="30">
        <v>109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customFormat="1" customHeight="1" spans="1:24">
      <c r="A4" s="22"/>
      <c r="B4" s="23"/>
      <c r="C4" s="23"/>
      <c r="D4" s="31"/>
      <c r="E4" s="32"/>
      <c r="F4" s="23"/>
      <c r="G4" s="68"/>
      <c r="H4" s="65" t="s">
        <v>133</v>
      </c>
      <c r="I4" s="27">
        <v>494</v>
      </c>
      <c r="J4" s="29">
        <f t="shared" si="0"/>
        <v>0.167004048582996</v>
      </c>
      <c r="K4" s="30">
        <v>82.5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customFormat="1" customHeight="1" spans="1:24">
      <c r="A5" s="22"/>
      <c r="B5" s="23"/>
      <c r="C5" s="23"/>
      <c r="D5" s="24">
        <v>1000074112</v>
      </c>
      <c r="E5" s="25" t="s">
        <v>130</v>
      </c>
      <c r="F5" s="23"/>
      <c r="G5" s="68"/>
      <c r="H5" s="35" t="s">
        <v>134</v>
      </c>
      <c r="I5" s="27">
        <v>494</v>
      </c>
      <c r="J5" s="29">
        <f t="shared" si="0"/>
        <v>0.0404858299595142</v>
      </c>
      <c r="K5" s="30">
        <v>20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customFormat="1" customHeight="1" spans="1:24">
      <c r="A6" s="22"/>
      <c r="B6" s="23"/>
      <c r="C6" s="23"/>
      <c r="D6" s="31"/>
      <c r="E6" s="32"/>
      <c r="F6" s="23"/>
      <c r="G6" s="68"/>
      <c r="H6" s="35" t="s">
        <v>112</v>
      </c>
      <c r="I6" s="27">
        <v>494</v>
      </c>
      <c r="J6" s="29">
        <f t="shared" si="0"/>
        <v>0.0799595141700405</v>
      </c>
      <c r="K6" s="30">
        <v>39.5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customFormat="1" customHeight="1" spans="1:24">
      <c r="A7" s="22"/>
      <c r="B7" s="23"/>
      <c r="C7" s="23"/>
      <c r="D7" s="24">
        <v>1000074093</v>
      </c>
      <c r="E7" s="25" t="s">
        <v>130</v>
      </c>
      <c r="F7" s="23"/>
      <c r="G7" s="68"/>
      <c r="H7" s="35" t="s">
        <v>101</v>
      </c>
      <c r="I7" s="27">
        <v>494</v>
      </c>
      <c r="J7" s="29">
        <f t="shared" si="0"/>
        <v>0.172064777327935</v>
      </c>
      <c r="K7" s="30">
        <v>85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customFormat="1" customHeight="1" spans="1:24">
      <c r="A8" s="22"/>
      <c r="B8" s="23"/>
      <c r="C8" s="23"/>
      <c r="D8" s="36"/>
      <c r="E8" s="37"/>
      <c r="F8" s="23"/>
      <c r="G8" s="68"/>
      <c r="H8" s="35" t="s">
        <v>135</v>
      </c>
      <c r="I8" s="27">
        <v>494</v>
      </c>
      <c r="J8" s="29">
        <f t="shared" si="0"/>
        <v>0.198380566801619</v>
      </c>
      <c r="K8" s="30">
        <v>98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customFormat="1" customHeight="1" spans="1:24">
      <c r="A9" s="22"/>
      <c r="B9" s="23"/>
      <c r="C9" s="23"/>
      <c r="D9" s="31"/>
      <c r="E9" s="32"/>
      <c r="F9" s="23"/>
      <c r="G9" s="68"/>
      <c r="H9" s="38" t="s">
        <v>113</v>
      </c>
      <c r="I9" s="27">
        <v>494</v>
      </c>
      <c r="J9" s="29">
        <f t="shared" si="0"/>
        <v>0.728744939271255</v>
      </c>
      <c r="K9" s="30">
        <v>360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customFormat="1" customHeight="1" spans="1:24">
      <c r="A10" s="41" t="s">
        <v>27</v>
      </c>
      <c r="B10" s="41"/>
      <c r="C10" s="42"/>
      <c r="D10" s="42"/>
      <c r="E10" s="42"/>
      <c r="F10" s="42"/>
      <c r="G10" s="42"/>
      <c r="H10" s="43"/>
      <c r="I10" s="44">
        <f>SUM(I3:I9)</f>
        <v>3458</v>
      </c>
      <c r="J10" s="45"/>
      <c r="K10" s="46">
        <f>SUM(K3:K9)</f>
        <v>794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customFormat="1" customHeight="1" spans="1:24">
      <c r="A11" s="47"/>
      <c r="B11" s="47"/>
      <c r="C11" s="48"/>
      <c r="D11" s="48"/>
      <c r="E11" s="48"/>
      <c r="F11" s="48"/>
      <c r="G11" s="48"/>
      <c r="H11" s="49"/>
      <c r="I11" s="50"/>
      <c r="J11" s="51"/>
      <c r="K11" s="52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customHeight="1" spans="1:24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customHeight="1" spans="1:24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customHeight="1" spans="1:24">
      <c r="B14" s="9"/>
      <c r="C14" s="9"/>
      <c r="D14" s="9"/>
      <c r="E14" s="9"/>
      <c r="F14" s="9"/>
      <c r="G14" s="9"/>
      <c r="H14" s="9"/>
      <c r="I14" s="9"/>
      <c r="J14" s="9"/>
      <c r="K14" s="9"/>
    </row>
    <row r="15" customHeight="1" spans="1:24">
      <c r="B15" s="9"/>
      <c r="C15" s="9"/>
      <c r="D15" s="9"/>
      <c r="E15" s="9"/>
      <c r="F15" s="9"/>
      <c r="G15" s="9"/>
      <c r="H15" s="9"/>
      <c r="I15" s="9"/>
      <c r="J15" s="9"/>
      <c r="K15" s="9"/>
    </row>
    <row r="16" customHeight="1" spans="1:24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Height="1" spans="2:11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Height="1" spans="2:11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Height="1" spans="2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Height="1" spans="2:11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Height="1" spans="2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Height="1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Height="1" spans="2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Height="1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Height="1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Height="1" spans="2:1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Height="1" spans="2:1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Height="1" spans="2:11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Height="1" spans="1:11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Height="1" spans="1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Height="1" spans="1:11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Height="1" spans="1:1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Height="1" spans="1:1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Height="1" spans="1:1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Height="1" spans="1:1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Height="1" spans="1:1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Height="1" spans="1:1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Height="1" spans="1:1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Height="1" spans="1:1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Height="1" spans="1:1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Height="1" spans="1:1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Height="1" spans="1:1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Height="1" spans="1:1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Height="1" spans="1:1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Height="1" spans="1:1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Height="1" spans="1:1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Height="1" spans="1:1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Height="1" spans="1:1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Height="1" spans="1:1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Height="1" spans="1:1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Height="1" spans="1:1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Height="1" spans="1:1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Height="1" spans="1:1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Height="1" spans="1:1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Height="1" spans="1:1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Height="1" spans="1:1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Height="1" spans="1:1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Height="1" spans="1:1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Height="1" spans="1:1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Height="1" spans="1:1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Height="1" spans="1:1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Height="1" spans="1:1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Height="1" spans="1:1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Height="1" spans="1:1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Height="1" spans="1:1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Height="1" spans="1:1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Height="1" spans="1:1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Height="1" spans="1:1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Height="1" spans="1:1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Height="1" spans="1:1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Height="1" spans="1:1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Height="1" spans="1:1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Height="1" spans="1:1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Height="1" spans="1:1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Height="1" spans="1:1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Height="1" spans="1:1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Height="1" spans="1:1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Height="1" spans="1:1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Height="1" spans="1:1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Height="1" spans="1:1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Height="1" spans="1:1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Height="1" spans="1:1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Height="1" spans="1:1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Height="1" spans="1:1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Height="1" spans="1:1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Height="1" spans="1:1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Height="1" spans="1:1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Height="1" spans="1:1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Height="1" spans="1:1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Height="1" spans="1:1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Height="1" spans="1:1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Height="1" spans="1:1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Height="1" spans="1:1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Height="1" spans="1:1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Height="1" spans="1:1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Height="1" spans="1:1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Height="1" spans="1:1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Height="1" spans="1:1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Height="1" spans="1:1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Height="1" spans="1:1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Height="1" spans="1:1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Height="1" spans="1:1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Height="1" spans="1:1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Height="1" spans="1:1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Height="1" spans="1:1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Height="1" spans="1:1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Height="1" spans="1: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Height="1" spans="1:1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Height="1" spans="1:1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Height="1" spans="1:1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Height="1" spans="1:1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Height="1" spans="1:1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Height="1" spans="1:1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Height="1" spans="1:1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Height="1" spans="1:1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Height="1" spans="1:1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customHeight="1" spans="1:1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customHeight="1" spans="1:1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customHeight="1" spans="1:1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customHeight="1" spans="1:1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customHeight="1" spans="1:1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customHeight="1" spans="1:1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customHeight="1" spans="1:1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customHeight="1" spans="1:1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customHeight="1" spans="1:1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Height="1" spans="1:1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customHeight="1" spans="1:1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customHeight="1" spans="1:1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customHeight="1" spans="1:1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customHeight="1" spans="1:1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customHeight="1" spans="1:1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customHeight="1" spans="1:1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customHeight="1" spans="1:1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customHeight="1" spans="1:1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customHeight="1" spans="1:1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customHeight="1" spans="1:1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customHeight="1" spans="1:1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customHeight="1" spans="1:1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customHeight="1" spans="1:1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</sheetData>
  <autoFilter xmlns:etc="http://www.wps.cn/officeDocument/2017/etCustomData" ref="A2:K11" etc:filterBottomFollowUsedRange="0">
    <extLst/>
  </autoFilter>
  <mergeCells count="16">
    <mergeCell ref="A1:K1"/>
    <mergeCell ref="A3:A9"/>
    <mergeCell ref="B3:B9"/>
    <mergeCell ref="C3:C9"/>
    <mergeCell ref="D3:D4"/>
    <mergeCell ref="D5:D6"/>
    <mergeCell ref="D7:D9"/>
    <mergeCell ref="E3:E4"/>
    <mergeCell ref="E5:E6"/>
    <mergeCell ref="E7:E9"/>
    <mergeCell ref="F3:F9"/>
    <mergeCell ref="G3:G9"/>
    <mergeCell ref="I10:I11"/>
    <mergeCell ref="J10:J11"/>
    <mergeCell ref="K10:K11"/>
    <mergeCell ref="A10:H1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2"/>
  <sheetViews>
    <sheetView zoomScale="60" zoomScaleNormal="60" workbookViewId="0">
      <pane ySplit="2" topLeftCell="A3" activePane="bottomLeft" state="frozen"/>
      <selection/>
      <selection pane="bottomLeft" activeCell="L3" sqref="L3:L8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2" width="8.78181818181818" style="9"/>
    <col min="13" max="13" width="17.2181818181818" style="9" customWidth="1"/>
    <col min="14" max="14" width="8.78181818181818" style="9"/>
    <col min="15" max="15" width="10.3363636363636" style="9"/>
    <col min="16" max="16384" width="8.78181818181818" style="9"/>
  </cols>
  <sheetData>
    <row r="1" customHeight="1" spans="1:25">
      <c r="A1" s="83" t="s">
        <v>0</v>
      </c>
      <c r="B1" s="83"/>
      <c r="C1" s="84"/>
      <c r="D1" s="85"/>
      <c r="E1" s="84"/>
      <c r="F1" s="84"/>
      <c r="G1" s="84"/>
      <c r="H1" s="86"/>
      <c r="I1" s="84"/>
      <c r="J1" s="87"/>
      <c r="K1" s="88"/>
    </row>
    <row r="2" customFormat="1" customHeight="1" spans="1:25">
      <c r="A2" s="53" t="s">
        <v>1</v>
      </c>
      <c r="B2" s="53" t="s">
        <v>2</v>
      </c>
      <c r="C2" s="53" t="s">
        <v>3</v>
      </c>
      <c r="D2" s="54" t="s">
        <v>4</v>
      </c>
      <c r="E2" s="53" t="s">
        <v>5</v>
      </c>
      <c r="F2" s="53" t="s">
        <v>6</v>
      </c>
      <c r="G2" s="53" t="s">
        <v>7</v>
      </c>
      <c r="H2" s="55" t="s">
        <v>8</v>
      </c>
      <c r="I2" s="56" t="s">
        <v>9</v>
      </c>
      <c r="J2" s="57" t="s">
        <v>10</v>
      </c>
      <c r="K2" s="58" t="s">
        <v>11</v>
      </c>
      <c r="L2" s="90"/>
      <c r="M2" s="89"/>
      <c r="N2" s="89"/>
      <c r="O2" s="89"/>
      <c r="P2" s="9"/>
      <c r="Q2" s="9"/>
      <c r="R2" s="9"/>
      <c r="S2" s="9"/>
      <c r="T2" s="9"/>
      <c r="U2" s="9"/>
      <c r="V2" s="9"/>
      <c r="W2" s="9"/>
      <c r="X2" s="9"/>
      <c r="Y2" s="9"/>
    </row>
    <row r="3" customFormat="1" customHeight="1" spans="1:25">
      <c r="A3" s="22">
        <v>46017</v>
      </c>
      <c r="B3" s="26" t="s">
        <v>96</v>
      </c>
      <c r="C3" s="23" t="s">
        <v>13</v>
      </c>
      <c r="D3" s="24">
        <v>6000008495</v>
      </c>
      <c r="E3" s="25" t="s">
        <v>136</v>
      </c>
      <c r="F3" s="23" t="s">
        <v>137</v>
      </c>
      <c r="G3" s="68" t="s">
        <v>138</v>
      </c>
      <c r="H3" s="28" t="s">
        <v>18</v>
      </c>
      <c r="I3" s="27">
        <v>900</v>
      </c>
      <c r="J3" s="29">
        <v>0.218</v>
      </c>
      <c r="K3" s="34">
        <v>196.2</v>
      </c>
      <c r="L3" s="113" t="s">
        <v>52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customFormat="1" customHeight="1" spans="1:25">
      <c r="A4" s="22"/>
      <c r="B4" s="26"/>
      <c r="C4" s="23"/>
      <c r="D4" s="36"/>
      <c r="E4" s="37"/>
      <c r="F4" s="23"/>
      <c r="G4" s="68"/>
      <c r="H4" s="28" t="s">
        <v>100</v>
      </c>
      <c r="I4" s="27">
        <v>900</v>
      </c>
      <c r="J4" s="29">
        <v>0.056</v>
      </c>
      <c r="K4" s="30">
        <v>50.4</v>
      </c>
      <c r="L4" s="113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customFormat="1" customHeight="1" spans="1:25">
      <c r="A5" s="22"/>
      <c r="B5" s="26"/>
      <c r="C5" s="23"/>
      <c r="D5" s="36"/>
      <c r="E5" s="37"/>
      <c r="F5" s="23"/>
      <c r="G5" s="68"/>
      <c r="H5" s="35" t="s">
        <v>101</v>
      </c>
      <c r="I5" s="27">
        <v>900</v>
      </c>
      <c r="J5" s="29">
        <v>0.17</v>
      </c>
      <c r="K5" s="30">
        <v>153</v>
      </c>
      <c r="L5" s="113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customFormat="1" customHeight="1" spans="1:25">
      <c r="A6" s="22"/>
      <c r="B6" s="26"/>
      <c r="C6" s="23"/>
      <c r="D6" s="36"/>
      <c r="E6" s="37"/>
      <c r="F6" s="23"/>
      <c r="G6" s="68"/>
      <c r="H6" s="35" t="s">
        <v>102</v>
      </c>
      <c r="I6" s="27">
        <v>900</v>
      </c>
      <c r="J6" s="29">
        <f>0.049*5</f>
        <v>0.245</v>
      </c>
      <c r="K6" s="30">
        <v>220.5</v>
      </c>
      <c r="L6" s="113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customFormat="1" customHeight="1" spans="1:25">
      <c r="A7" s="22"/>
      <c r="B7" s="26"/>
      <c r="C7" s="23"/>
      <c r="D7" s="36"/>
      <c r="E7" s="37"/>
      <c r="F7" s="23"/>
      <c r="G7" s="68"/>
      <c r="H7" s="35" t="s">
        <v>112</v>
      </c>
      <c r="I7" s="27">
        <v>900</v>
      </c>
      <c r="J7" s="29">
        <v>0.079</v>
      </c>
      <c r="K7" s="30">
        <v>71.1</v>
      </c>
      <c r="L7" s="113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customFormat="1" customHeight="1" spans="1:25">
      <c r="A8" s="22"/>
      <c r="B8" s="26"/>
      <c r="C8" s="23"/>
      <c r="D8" s="36"/>
      <c r="E8" s="37"/>
      <c r="F8" s="23"/>
      <c r="G8" s="68"/>
      <c r="H8" s="38" t="s">
        <v>113</v>
      </c>
      <c r="I8" s="27">
        <v>900</v>
      </c>
      <c r="J8" s="33">
        <v>0.72</v>
      </c>
      <c r="K8" s="34">
        <v>648</v>
      </c>
      <c r="L8" s="113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customFormat="1" customHeight="1" spans="1:25">
      <c r="A9" s="47" t="s">
        <v>27</v>
      </c>
      <c r="B9" s="47"/>
      <c r="C9" s="48"/>
      <c r="D9" s="48"/>
      <c r="E9" s="48"/>
      <c r="F9" s="48"/>
      <c r="G9" s="48"/>
      <c r="H9" s="49"/>
      <c r="I9" s="44">
        <f>SUM(I3:I8)</f>
        <v>5400</v>
      </c>
      <c r="J9" s="45"/>
      <c r="K9" s="46">
        <f>SUM(K3:K8)</f>
        <v>1339.2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customFormat="1" customHeight="1" spans="1:25">
      <c r="A10" s="47"/>
      <c r="B10" s="47"/>
      <c r="C10" s="48"/>
      <c r="D10" s="48"/>
      <c r="E10" s="48"/>
      <c r="F10" s="48"/>
      <c r="G10" s="48"/>
      <c r="H10" s="49"/>
      <c r="I10" s="50"/>
      <c r="J10" s="51"/>
      <c r="K10" s="52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customHeight="1" spans="1: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customHeight="1" spans="1:25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customHeight="1" spans="1:25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customHeight="1" spans="1:25">
      <c r="B14" s="9"/>
      <c r="C14" s="9"/>
      <c r="D14" s="9"/>
      <c r="E14" s="9"/>
      <c r="F14" s="9"/>
      <c r="G14" s="9"/>
      <c r="H14" s="9"/>
      <c r="I14" s="9"/>
      <c r="J14" s="9"/>
      <c r="K14" s="9"/>
    </row>
    <row r="15" customHeight="1" spans="1:25">
      <c r="B15" s="9"/>
      <c r="C15" s="9"/>
      <c r="D15" s="9"/>
      <c r="E15" s="9"/>
      <c r="F15" s="9"/>
      <c r="G15" s="9"/>
      <c r="H15" s="9"/>
      <c r="I15" s="9"/>
      <c r="J15" s="9"/>
      <c r="K15" s="9"/>
    </row>
    <row r="16" customHeight="1" spans="1:25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Height="1" spans="2:11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Height="1" spans="2:11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Height="1" spans="2:11">
      <c r="C23" s="9"/>
      <c r="D23" s="9"/>
      <c r="E23" s="9"/>
      <c r="F23" s="9"/>
      <c r="G23" s="9"/>
      <c r="H23" s="9"/>
      <c r="I23" s="9"/>
      <c r="J23" s="9"/>
      <c r="K23" s="9"/>
    </row>
    <row r="24" customHeight="1" spans="2:11">
      <c r="C24" s="9"/>
      <c r="D24" s="9"/>
      <c r="E24" s="9"/>
      <c r="F24" s="9"/>
      <c r="G24" s="9"/>
      <c r="H24" s="9"/>
      <c r="I24" s="9"/>
      <c r="J24" s="9"/>
      <c r="K24" s="9"/>
    </row>
    <row r="25" customHeight="1" spans="2:11">
      <c r="C25" s="9"/>
      <c r="D25" s="9"/>
      <c r="E25" s="9"/>
      <c r="F25" s="9"/>
      <c r="G25" s="9"/>
      <c r="H25" s="9"/>
      <c r="I25" s="9"/>
      <c r="J25" s="9"/>
      <c r="K25" s="9"/>
    </row>
    <row r="26" customHeight="1" spans="2:11">
      <c r="C26" s="9"/>
      <c r="D26" s="9"/>
      <c r="E26" s="9"/>
      <c r="F26" s="9"/>
      <c r="G26" s="9"/>
      <c r="H26" s="9"/>
      <c r="I26" s="9"/>
      <c r="J26" s="9"/>
      <c r="K26" s="9"/>
    </row>
    <row r="27" customHeight="1" spans="2:11">
      <c r="C27" s="9"/>
      <c r="D27" s="9"/>
      <c r="E27" s="9"/>
      <c r="F27" s="9"/>
      <c r="G27" s="9"/>
      <c r="H27" s="9"/>
      <c r="I27" s="9"/>
      <c r="J27" s="9"/>
      <c r="K27" s="9"/>
    </row>
    <row r="28" customHeight="1" spans="2:11">
      <c r="C28" s="9"/>
      <c r="D28" s="9"/>
      <c r="E28" s="9"/>
      <c r="F28" s="9"/>
      <c r="G28" s="9"/>
      <c r="H28" s="9"/>
      <c r="I28" s="9"/>
      <c r="J28" s="9"/>
      <c r="K28" s="9"/>
    </row>
    <row r="29" customHeight="1" spans="2:11">
      <c r="C29" s="9"/>
      <c r="D29" s="9"/>
      <c r="E29" s="9"/>
      <c r="F29" s="9"/>
      <c r="G29" s="9"/>
      <c r="H29" s="9"/>
      <c r="I29" s="9"/>
      <c r="J29" s="9"/>
      <c r="K29" s="9"/>
    </row>
    <row r="30" customHeight="1" spans="2:11">
      <c r="C30" s="9"/>
      <c r="D30" s="9"/>
      <c r="E30" s="9"/>
      <c r="F30" s="9"/>
      <c r="G30" s="9"/>
      <c r="H30" s="9"/>
      <c r="I30" s="9"/>
      <c r="J30" s="9"/>
      <c r="K30" s="9"/>
    </row>
    <row r="31" customHeight="1" spans="2:11">
      <c r="C31" s="9"/>
      <c r="D31" s="9"/>
      <c r="E31" s="9"/>
      <c r="F31" s="9"/>
      <c r="G31" s="9"/>
      <c r="H31" s="9"/>
      <c r="I31" s="9"/>
      <c r="J31" s="9"/>
      <c r="K31" s="9"/>
    </row>
    <row r="32" customHeight="1" spans="2:11">
      <c r="C32" s="9"/>
      <c r="D32" s="9"/>
      <c r="E32" s="9"/>
      <c r="F32" s="9"/>
      <c r="G32" s="9"/>
      <c r="H32" s="9"/>
      <c r="I32" s="9"/>
      <c r="J32" s="9"/>
      <c r="K32" s="9"/>
    </row>
    <row r="33" customHeight="1" spans="3:11">
      <c r="C33" s="9"/>
      <c r="D33" s="9"/>
      <c r="E33" s="9"/>
      <c r="F33" s="9"/>
      <c r="G33" s="9"/>
      <c r="H33" s="9"/>
      <c r="I33" s="9"/>
      <c r="J33" s="9"/>
      <c r="K33" s="9"/>
    </row>
    <row r="34" customHeight="1" spans="3:11">
      <c r="C34" s="9"/>
      <c r="D34" s="9"/>
      <c r="E34" s="9"/>
      <c r="F34" s="9"/>
      <c r="G34" s="9"/>
      <c r="H34" s="9"/>
      <c r="I34" s="9"/>
      <c r="J34" s="9"/>
      <c r="K34" s="9"/>
    </row>
    <row r="35" customHeight="1" spans="3:11">
      <c r="C35" s="9"/>
      <c r="D35" s="9"/>
      <c r="E35" s="9"/>
      <c r="F35" s="9"/>
      <c r="G35" s="9"/>
      <c r="H35" s="9"/>
      <c r="I35" s="9"/>
      <c r="J35" s="9"/>
      <c r="K35" s="9"/>
    </row>
    <row r="36" customHeight="1" spans="3:11">
      <c r="C36" s="9"/>
      <c r="D36" s="9"/>
      <c r="E36" s="9"/>
      <c r="F36" s="9"/>
      <c r="G36" s="9"/>
      <c r="H36" s="9"/>
      <c r="I36" s="9"/>
      <c r="J36" s="9"/>
      <c r="K36" s="9"/>
    </row>
    <row r="37" customHeight="1" spans="3:11">
      <c r="C37" s="9"/>
      <c r="D37" s="9"/>
      <c r="E37" s="9"/>
      <c r="F37" s="9"/>
      <c r="G37" s="9"/>
      <c r="H37" s="9"/>
      <c r="I37" s="9"/>
      <c r="J37" s="9"/>
      <c r="K37" s="9"/>
    </row>
    <row r="38" customHeight="1" spans="3:11">
      <c r="C38" s="9"/>
      <c r="D38" s="9"/>
      <c r="E38" s="9"/>
      <c r="F38" s="9"/>
      <c r="G38" s="9"/>
      <c r="H38" s="9"/>
      <c r="I38" s="9"/>
      <c r="J38" s="9"/>
      <c r="K38" s="9"/>
    </row>
    <row r="39" customHeight="1" spans="3:11">
      <c r="C39" s="9"/>
      <c r="D39" s="9"/>
      <c r="E39" s="9"/>
      <c r="F39" s="9"/>
      <c r="G39" s="9"/>
      <c r="H39" s="9"/>
      <c r="I39" s="9"/>
      <c r="J39" s="9"/>
      <c r="K39" s="9"/>
    </row>
    <row r="40" customHeight="1" spans="3:11">
      <c r="C40" s="9"/>
      <c r="D40" s="9"/>
      <c r="E40" s="9"/>
      <c r="F40" s="9"/>
      <c r="G40" s="9"/>
      <c r="H40" s="9"/>
      <c r="I40" s="9"/>
      <c r="J40" s="9"/>
      <c r="K40" s="9"/>
    </row>
    <row r="41" customHeight="1" spans="3:11">
      <c r="C41" s="9"/>
      <c r="D41" s="9"/>
      <c r="E41" s="9"/>
      <c r="F41" s="9"/>
      <c r="G41" s="9"/>
      <c r="H41" s="9"/>
      <c r="I41" s="9"/>
      <c r="J41" s="9"/>
      <c r="K41" s="9"/>
    </row>
    <row r="42" customHeight="1" spans="3:11">
      <c r="C42" s="9"/>
      <c r="D42" s="9"/>
      <c r="E42" s="9"/>
      <c r="F42" s="9"/>
      <c r="G42" s="9"/>
      <c r="H42" s="9"/>
      <c r="I42" s="9"/>
      <c r="J42" s="9"/>
      <c r="K42" s="9"/>
    </row>
    <row r="43" customHeight="1" spans="3:11">
      <c r="C43" s="9"/>
      <c r="D43" s="9"/>
      <c r="E43" s="9"/>
      <c r="F43" s="9"/>
      <c r="G43" s="9"/>
      <c r="H43" s="9"/>
      <c r="I43" s="9"/>
      <c r="J43" s="9"/>
      <c r="K43" s="9"/>
    </row>
    <row r="44" customHeight="1" spans="3:11">
      <c r="C44" s="9"/>
      <c r="D44" s="9"/>
      <c r="E44" s="9"/>
      <c r="F44" s="9"/>
      <c r="G44" s="9"/>
      <c r="H44" s="9"/>
      <c r="I44" s="9"/>
      <c r="J44" s="9"/>
      <c r="K44" s="9"/>
    </row>
    <row r="45" customHeight="1" spans="3:11">
      <c r="C45" s="9"/>
      <c r="D45" s="9"/>
      <c r="E45" s="9"/>
      <c r="F45" s="9"/>
      <c r="G45" s="9"/>
      <c r="H45" s="9"/>
      <c r="I45" s="9"/>
      <c r="J45" s="9"/>
      <c r="K45" s="9"/>
    </row>
    <row r="46" customHeight="1" spans="3:11">
      <c r="C46" s="9"/>
      <c r="D46" s="9"/>
      <c r="E46" s="9"/>
      <c r="F46" s="9"/>
      <c r="G46" s="9"/>
      <c r="H46" s="9"/>
      <c r="I46" s="9"/>
      <c r="J46" s="9"/>
      <c r="K46" s="9"/>
    </row>
    <row r="47" customHeight="1" spans="3:11">
      <c r="C47" s="9"/>
      <c r="D47" s="9"/>
      <c r="E47" s="9"/>
      <c r="F47" s="9"/>
      <c r="G47" s="9"/>
      <c r="H47" s="9"/>
      <c r="I47" s="9"/>
      <c r="J47" s="9"/>
      <c r="K47" s="9"/>
    </row>
    <row r="48" customHeight="1" spans="3:11">
      <c r="C48" s="9"/>
      <c r="D48" s="9"/>
      <c r="E48" s="9"/>
      <c r="F48" s="9"/>
      <c r="G48" s="9"/>
      <c r="H48" s="9"/>
      <c r="I48" s="9"/>
      <c r="J48" s="9"/>
      <c r="K48" s="9"/>
    </row>
    <row r="49" customHeight="1" spans="3:11">
      <c r="C49" s="9"/>
      <c r="D49" s="9"/>
      <c r="E49" s="9"/>
      <c r="F49" s="9"/>
      <c r="G49" s="9"/>
      <c r="H49" s="9"/>
      <c r="I49" s="9"/>
      <c r="J49" s="9"/>
      <c r="K49" s="9"/>
    </row>
    <row r="50" customHeight="1" spans="3:11">
      <c r="C50" s="9"/>
      <c r="D50" s="9"/>
      <c r="E50" s="9"/>
      <c r="F50" s="9"/>
      <c r="G50" s="9"/>
      <c r="H50" s="9"/>
      <c r="I50" s="9"/>
      <c r="J50" s="9"/>
      <c r="K50" s="9"/>
    </row>
    <row r="51" customHeight="1" spans="3:11">
      <c r="C51" s="9"/>
      <c r="D51" s="9"/>
      <c r="E51" s="9"/>
      <c r="F51" s="9"/>
      <c r="G51" s="9"/>
      <c r="H51" s="9"/>
      <c r="I51" s="9"/>
      <c r="J51" s="9"/>
      <c r="K51" s="9"/>
    </row>
    <row r="52" customHeight="1" spans="3:11">
      <c r="C52" s="9"/>
      <c r="D52" s="9"/>
      <c r="E52" s="9"/>
      <c r="F52" s="9"/>
      <c r="G52" s="9"/>
      <c r="H52" s="9"/>
      <c r="I52" s="9"/>
      <c r="J52" s="9"/>
      <c r="K52" s="9"/>
    </row>
    <row r="53" customHeight="1" spans="3:11">
      <c r="C53" s="9"/>
      <c r="D53" s="9"/>
      <c r="E53" s="9"/>
      <c r="F53" s="9"/>
      <c r="G53" s="9"/>
      <c r="H53" s="9"/>
      <c r="I53" s="9"/>
      <c r="J53" s="9"/>
      <c r="K53" s="9"/>
    </row>
    <row r="54" customHeight="1" spans="3:11">
      <c r="C54" s="9"/>
      <c r="D54" s="9"/>
      <c r="E54" s="9"/>
      <c r="F54" s="9"/>
      <c r="G54" s="9"/>
      <c r="H54" s="9"/>
      <c r="I54" s="9"/>
      <c r="J54" s="9"/>
      <c r="K54" s="9"/>
    </row>
    <row r="55" customHeight="1" spans="3:11">
      <c r="C55" s="9"/>
      <c r="D55" s="9"/>
      <c r="E55" s="9"/>
      <c r="F55" s="9"/>
      <c r="G55" s="9"/>
      <c r="H55" s="9"/>
      <c r="I55" s="9"/>
      <c r="J55" s="9"/>
      <c r="K55" s="9"/>
    </row>
    <row r="56" customHeight="1" spans="3:11">
      <c r="C56" s="9"/>
      <c r="D56" s="9"/>
      <c r="E56" s="9"/>
      <c r="F56" s="9"/>
      <c r="G56" s="9"/>
      <c r="H56" s="9"/>
      <c r="I56" s="9"/>
      <c r="J56" s="9"/>
      <c r="K56" s="9"/>
    </row>
    <row r="57" customHeight="1" spans="3:11">
      <c r="C57" s="9"/>
      <c r="D57" s="9"/>
      <c r="E57" s="9"/>
      <c r="F57" s="9"/>
      <c r="G57" s="9"/>
      <c r="H57" s="9"/>
      <c r="I57" s="9"/>
      <c r="J57" s="9"/>
      <c r="K57" s="9"/>
    </row>
    <row r="58" customHeight="1" spans="3:11">
      <c r="C58" s="9"/>
      <c r="D58" s="9"/>
      <c r="E58" s="9"/>
      <c r="F58" s="9"/>
      <c r="G58" s="9"/>
      <c r="H58" s="9"/>
      <c r="I58" s="9"/>
      <c r="J58" s="9"/>
      <c r="K58" s="9"/>
    </row>
    <row r="59" customHeight="1" spans="3:11">
      <c r="C59" s="9"/>
      <c r="D59" s="9"/>
      <c r="E59" s="9"/>
      <c r="F59" s="9"/>
      <c r="G59" s="9"/>
      <c r="H59" s="9"/>
      <c r="I59" s="9"/>
      <c r="J59" s="9"/>
      <c r="K59" s="9"/>
    </row>
    <row r="60" customHeight="1" spans="3:11">
      <c r="C60" s="9"/>
      <c r="D60" s="9"/>
      <c r="E60" s="9"/>
      <c r="F60" s="9"/>
      <c r="G60" s="9"/>
      <c r="H60" s="9"/>
      <c r="I60" s="9"/>
      <c r="J60" s="9"/>
      <c r="K60" s="9"/>
    </row>
    <row r="61" customHeight="1" spans="3:11">
      <c r="C61" s="9"/>
      <c r="D61" s="9"/>
      <c r="E61" s="9"/>
      <c r="F61" s="9"/>
      <c r="G61" s="9"/>
      <c r="H61" s="9"/>
      <c r="I61" s="9"/>
      <c r="J61" s="9"/>
      <c r="K61" s="9"/>
    </row>
    <row r="62" customHeight="1" spans="3:11">
      <c r="C62" s="9"/>
      <c r="D62" s="9"/>
      <c r="E62" s="9"/>
      <c r="F62" s="9"/>
      <c r="G62" s="9"/>
      <c r="H62" s="9"/>
      <c r="I62" s="9"/>
      <c r="J62" s="9"/>
      <c r="K62" s="9"/>
    </row>
    <row r="63" customHeight="1" spans="3:11">
      <c r="C63" s="9"/>
      <c r="D63" s="9"/>
      <c r="E63" s="9"/>
      <c r="F63" s="9"/>
      <c r="G63" s="9"/>
      <c r="H63" s="9"/>
      <c r="I63" s="9"/>
      <c r="J63" s="9"/>
      <c r="K63" s="9"/>
    </row>
    <row r="64" customHeight="1" spans="3:11">
      <c r="C64" s="9"/>
      <c r="D64" s="9"/>
      <c r="E64" s="9"/>
      <c r="F64" s="9"/>
      <c r="G64" s="9"/>
      <c r="H64" s="9"/>
      <c r="I64" s="9"/>
      <c r="J64" s="9"/>
      <c r="K64" s="9"/>
    </row>
    <row r="65" customHeight="1" spans="3:11">
      <c r="C65" s="9"/>
      <c r="D65" s="9"/>
      <c r="E65" s="9"/>
      <c r="F65" s="9"/>
      <c r="G65" s="9"/>
      <c r="H65" s="9"/>
      <c r="I65" s="9"/>
      <c r="J65" s="9"/>
      <c r="K65" s="9"/>
    </row>
    <row r="66" customHeight="1" spans="3:11">
      <c r="C66" s="9"/>
      <c r="D66" s="9"/>
      <c r="E66" s="9"/>
      <c r="F66" s="9"/>
      <c r="G66" s="9"/>
      <c r="H66" s="9"/>
      <c r="I66" s="9"/>
      <c r="J66" s="9"/>
      <c r="K66" s="9"/>
    </row>
    <row r="67" customHeight="1" spans="3:11">
      <c r="C67" s="9"/>
      <c r="D67" s="9"/>
      <c r="E67" s="9"/>
      <c r="F67" s="9"/>
      <c r="G67" s="9"/>
      <c r="H67" s="9"/>
      <c r="I67" s="9"/>
      <c r="J67" s="9"/>
      <c r="K67" s="9"/>
    </row>
    <row r="68" customHeight="1" spans="3:11">
      <c r="C68" s="9"/>
      <c r="D68" s="9"/>
      <c r="E68" s="9"/>
      <c r="F68" s="9"/>
      <c r="G68" s="9"/>
      <c r="H68" s="9"/>
      <c r="I68" s="9"/>
      <c r="J68" s="9"/>
      <c r="K68" s="9"/>
    </row>
    <row r="69" customHeight="1" spans="3:11">
      <c r="C69" s="9"/>
      <c r="D69" s="9"/>
      <c r="E69" s="9"/>
      <c r="F69" s="9"/>
      <c r="G69" s="9"/>
      <c r="H69" s="9"/>
      <c r="I69" s="9"/>
      <c r="J69" s="9"/>
      <c r="K69" s="9"/>
    </row>
    <row r="70" customHeight="1" spans="3:11">
      <c r="C70" s="9"/>
      <c r="D70" s="9"/>
      <c r="E70" s="9"/>
      <c r="F70" s="9"/>
      <c r="G70" s="9"/>
      <c r="H70" s="9"/>
      <c r="I70" s="9"/>
      <c r="J70" s="9"/>
      <c r="K70" s="9"/>
    </row>
    <row r="71" customHeight="1" spans="3:11">
      <c r="C71" s="9"/>
      <c r="D71" s="9"/>
      <c r="E71" s="9"/>
      <c r="F71" s="9"/>
      <c r="G71" s="9"/>
      <c r="H71" s="9"/>
      <c r="I71" s="9"/>
      <c r="J71" s="9"/>
      <c r="K71" s="9"/>
    </row>
    <row r="72" customHeight="1" spans="3:11">
      <c r="C72" s="9"/>
      <c r="D72" s="9"/>
      <c r="E72" s="9"/>
      <c r="F72" s="9"/>
      <c r="G72" s="9"/>
      <c r="H72" s="9"/>
      <c r="I72" s="9"/>
      <c r="J72" s="9"/>
      <c r="K72" s="9"/>
    </row>
    <row r="73" customHeight="1" spans="3:11">
      <c r="C73" s="9"/>
      <c r="D73" s="9"/>
      <c r="E73" s="9"/>
      <c r="F73" s="9"/>
      <c r="G73" s="9"/>
      <c r="H73" s="9"/>
      <c r="I73" s="9"/>
      <c r="J73" s="9"/>
      <c r="K73" s="9"/>
    </row>
    <row r="74" customHeight="1" spans="3:11">
      <c r="C74" s="9"/>
      <c r="D74" s="9"/>
      <c r="E74" s="9"/>
      <c r="F74" s="9"/>
      <c r="G74" s="9"/>
      <c r="H74" s="9"/>
      <c r="I74" s="9"/>
      <c r="J74" s="9"/>
      <c r="K74" s="9"/>
    </row>
    <row r="75" customHeight="1" spans="3:11">
      <c r="C75" s="9"/>
      <c r="D75" s="9"/>
      <c r="E75" s="9"/>
      <c r="F75" s="9"/>
      <c r="G75" s="9"/>
      <c r="H75" s="9"/>
      <c r="I75" s="9"/>
      <c r="J75" s="9"/>
      <c r="K75" s="9"/>
    </row>
    <row r="76" customHeight="1" spans="3:11">
      <c r="C76" s="9"/>
      <c r="D76" s="9"/>
      <c r="E76" s="9"/>
      <c r="F76" s="9"/>
      <c r="G76" s="9"/>
      <c r="H76" s="9"/>
      <c r="I76" s="9"/>
      <c r="J76" s="9"/>
      <c r="K76" s="9"/>
    </row>
    <row r="77" customHeight="1" spans="3:11">
      <c r="C77" s="9"/>
      <c r="D77" s="9"/>
      <c r="E77" s="9"/>
      <c r="F77" s="9"/>
      <c r="G77" s="9"/>
      <c r="H77" s="9"/>
      <c r="I77" s="9"/>
      <c r="J77" s="9"/>
      <c r="K77" s="9"/>
    </row>
    <row r="78" customHeight="1" spans="3:11">
      <c r="C78" s="9"/>
      <c r="D78" s="9"/>
      <c r="E78" s="9"/>
      <c r="F78" s="9"/>
      <c r="G78" s="9"/>
      <c r="H78" s="9"/>
      <c r="I78" s="9"/>
      <c r="J78" s="9"/>
      <c r="K78" s="9"/>
    </row>
    <row r="79" customHeight="1" spans="3:11">
      <c r="C79" s="9"/>
      <c r="D79" s="9"/>
      <c r="E79" s="9"/>
      <c r="F79" s="9"/>
      <c r="G79" s="9"/>
      <c r="H79" s="9"/>
      <c r="I79" s="9"/>
      <c r="J79" s="9"/>
      <c r="K79" s="9"/>
    </row>
    <row r="80" customHeight="1" spans="3:11">
      <c r="C80" s="9"/>
      <c r="D80" s="9"/>
      <c r="E80" s="9"/>
      <c r="F80" s="9"/>
      <c r="G80" s="9"/>
      <c r="H80" s="9"/>
      <c r="I80" s="9"/>
      <c r="J80" s="9"/>
      <c r="K80" s="9"/>
    </row>
    <row r="81" customHeight="1" spans="3:11">
      <c r="C81" s="9"/>
      <c r="D81" s="9"/>
      <c r="E81" s="9"/>
      <c r="F81" s="9"/>
      <c r="G81" s="9"/>
      <c r="H81" s="9"/>
      <c r="I81" s="9"/>
      <c r="J81" s="9"/>
      <c r="K81" s="9"/>
    </row>
    <row r="82" customHeight="1" spans="3:11">
      <c r="C82" s="9"/>
      <c r="D82" s="9"/>
      <c r="E82" s="9"/>
      <c r="F82" s="9"/>
      <c r="G82" s="9"/>
      <c r="H82" s="9"/>
      <c r="I82" s="9"/>
      <c r="J82" s="9"/>
      <c r="K82" s="9"/>
    </row>
  </sheetData>
  <autoFilter xmlns:etc="http://www.wps.cn/officeDocument/2017/etCustomData" ref="A2:K10" etc:filterBottomFollowUsedRange="0">
    <extLst/>
  </autoFilter>
  <mergeCells count="13">
    <mergeCell ref="A1:K1"/>
    <mergeCell ref="A3:A8"/>
    <mergeCell ref="B3:B8"/>
    <mergeCell ref="C3:C8"/>
    <mergeCell ref="D3:D8"/>
    <mergeCell ref="E3:E8"/>
    <mergeCell ref="F3:F8"/>
    <mergeCell ref="G3:G8"/>
    <mergeCell ref="I9:I10"/>
    <mergeCell ref="J9:J10"/>
    <mergeCell ref="K9:K10"/>
    <mergeCell ref="L3:L8"/>
    <mergeCell ref="A9:H10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zoomScale="60" zoomScaleNormal="60" workbookViewId="0">
      <pane ySplit="2" topLeftCell="A27" activePane="bottomLeft" state="frozen"/>
      <selection/>
      <selection pane="bottomLeft" activeCell="K37" sqref="K37"/>
    </sheetView>
  </sheetViews>
  <sheetFormatPr defaultColWidth="8.78181818181818" defaultRowHeight="30" customHeight="1"/>
  <cols>
    <col min="1" max="1" width="19.2181818181818" style="2" customWidth="1"/>
    <col min="2" max="2" width="14.6636363636364" style="2" customWidth="1"/>
    <col min="3" max="3" width="11.5545454545455" style="3" customWidth="1"/>
    <col min="4" max="4" width="19" style="4" customWidth="1"/>
    <col min="5" max="5" width="24.6636363636364" style="5" customWidth="1"/>
    <col min="6" max="6" width="18.6636363636364" style="5" customWidth="1"/>
    <col min="7" max="7" width="28.6636363636364" style="6" customWidth="1"/>
    <col min="8" max="8" width="45.3363636363636" style="7" customWidth="1"/>
    <col min="9" max="9" width="16.6636363636364" style="5" customWidth="1"/>
    <col min="10" max="10" width="17.1090909090909" style="6" customWidth="1"/>
    <col min="11" max="11" width="21.6636363636364" style="8" customWidth="1"/>
    <col min="12" max="14" width="8.78181818181818" style="9"/>
    <col min="15" max="15" width="10.3363636363636" style="9"/>
    <col min="16" max="16384" width="8.78181818181818" style="9"/>
  </cols>
  <sheetData>
    <row r="1" ht="48" customHeight="1" spans="1:25">
      <c r="A1" s="10" t="s">
        <v>0</v>
      </c>
      <c r="B1" s="10"/>
      <c r="C1" s="11"/>
      <c r="D1" s="12"/>
      <c r="E1" s="11"/>
      <c r="F1" s="11"/>
      <c r="G1" s="11"/>
      <c r="H1" s="13"/>
      <c r="I1" s="11"/>
      <c r="J1" s="14"/>
      <c r="K1" s="15"/>
    </row>
    <row r="2" customFormat="1" customHeight="1" spans="1:25">
      <c r="A2" s="53" t="s">
        <v>1</v>
      </c>
      <c r="B2" s="53" t="s">
        <v>2</v>
      </c>
      <c r="C2" s="53" t="s">
        <v>3</v>
      </c>
      <c r="D2" s="54" t="s">
        <v>4</v>
      </c>
      <c r="E2" s="53" t="s">
        <v>5</v>
      </c>
      <c r="F2" s="53" t="s">
        <v>6</v>
      </c>
      <c r="G2" s="53" t="s">
        <v>7</v>
      </c>
      <c r="H2" s="55" t="s">
        <v>8</v>
      </c>
      <c r="I2" s="56" t="s">
        <v>9</v>
      </c>
      <c r="J2" s="57" t="s">
        <v>10</v>
      </c>
      <c r="K2" s="58" t="s">
        <v>11</v>
      </c>
      <c r="L2" s="89"/>
      <c r="M2" s="89"/>
      <c r="N2" s="89"/>
      <c r="O2" s="89"/>
      <c r="P2" s="9"/>
      <c r="Q2" s="9"/>
      <c r="R2" s="9"/>
      <c r="S2" s="9"/>
      <c r="T2" s="9"/>
      <c r="U2" s="9"/>
      <c r="V2" s="9"/>
      <c r="W2" s="9"/>
      <c r="X2" s="9"/>
      <c r="Y2" s="9"/>
    </row>
    <row r="3" customFormat="1" customHeight="1" spans="1:25">
      <c r="A3" s="22">
        <v>45981</v>
      </c>
      <c r="B3" s="22" t="s">
        <v>139</v>
      </c>
      <c r="C3" s="23" t="s">
        <v>13</v>
      </c>
      <c r="D3" s="24">
        <v>1000073389</v>
      </c>
      <c r="E3" s="25" t="s">
        <v>140</v>
      </c>
      <c r="F3" s="23" t="s">
        <v>141</v>
      </c>
      <c r="G3" s="68" t="s">
        <v>142</v>
      </c>
      <c r="H3" s="28" t="s">
        <v>18</v>
      </c>
      <c r="I3" s="27">
        <v>10300</v>
      </c>
      <c r="J3" s="29">
        <v>0.218</v>
      </c>
      <c r="K3" s="30">
        <v>2245.4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customFormat="1" customHeight="1" spans="1:25">
      <c r="A4" s="22"/>
      <c r="B4" s="22"/>
      <c r="C4" s="23"/>
      <c r="D4" s="39">
        <v>1000073388</v>
      </c>
      <c r="E4" s="40" t="s">
        <v>140</v>
      </c>
      <c r="F4" s="23"/>
      <c r="G4" s="68"/>
      <c r="H4" s="28" t="s">
        <v>143</v>
      </c>
      <c r="I4" s="27">
        <v>10300</v>
      </c>
      <c r="J4" s="29">
        <v>0.198</v>
      </c>
      <c r="K4" s="30">
        <v>2039.4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customFormat="1" customHeight="1" spans="1:25">
      <c r="A5" s="22"/>
      <c r="B5" s="22"/>
      <c r="C5" s="23"/>
      <c r="D5" s="39">
        <v>1000073411</v>
      </c>
      <c r="E5" s="40" t="s">
        <v>140</v>
      </c>
      <c r="F5" s="23"/>
      <c r="G5" s="68"/>
      <c r="H5" s="28" t="s">
        <v>144</v>
      </c>
      <c r="I5" s="26">
        <v>10300</v>
      </c>
      <c r="J5" s="29">
        <f>0.028*5</f>
        <v>0.14</v>
      </c>
      <c r="K5" s="30">
        <v>1442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customFormat="1" customHeight="1" spans="1:25">
      <c r="A6" s="22">
        <v>45979</v>
      </c>
      <c r="B6" s="40" t="s">
        <v>145</v>
      </c>
      <c r="C6" s="23" t="s">
        <v>13</v>
      </c>
      <c r="D6" s="24">
        <v>1000073314</v>
      </c>
      <c r="E6" s="25" t="s">
        <v>146</v>
      </c>
      <c r="F6" s="23" t="s">
        <v>147</v>
      </c>
      <c r="G6" s="68" t="s">
        <v>148</v>
      </c>
      <c r="H6" s="28" t="s">
        <v>18</v>
      </c>
      <c r="I6" s="27">
        <v>14421</v>
      </c>
      <c r="J6" s="29">
        <v>0.218</v>
      </c>
      <c r="K6" s="30">
        <v>3143.778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customFormat="1" customHeight="1" spans="1:25">
      <c r="A7" s="22"/>
      <c r="B7" s="40"/>
      <c r="C7" s="23"/>
      <c r="D7" s="31"/>
      <c r="E7" s="32"/>
      <c r="F7" s="23"/>
      <c r="G7" s="68"/>
      <c r="H7" s="28" t="s">
        <v>143</v>
      </c>
      <c r="I7" s="27">
        <v>14421</v>
      </c>
      <c r="J7" s="29">
        <v>0.198</v>
      </c>
      <c r="K7" s="30">
        <v>2855.358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customFormat="1" customHeight="1" spans="1:25">
      <c r="A8" s="22"/>
      <c r="B8" s="40"/>
      <c r="C8" s="23"/>
      <c r="D8" s="39">
        <v>1000073473</v>
      </c>
      <c r="E8" s="40" t="s">
        <v>146</v>
      </c>
      <c r="F8" s="23"/>
      <c r="G8" s="68"/>
      <c r="H8" s="28" t="s">
        <v>144</v>
      </c>
      <c r="I8" s="26">
        <v>14421</v>
      </c>
      <c r="J8" s="29">
        <f>0.028*5</f>
        <v>0.14</v>
      </c>
      <c r="K8" s="30">
        <v>2018.94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customFormat="1" customHeight="1" spans="1:25">
      <c r="A9" s="22">
        <v>45992</v>
      </c>
      <c r="B9" s="22" t="s">
        <v>139</v>
      </c>
      <c r="C9" s="23" t="s">
        <v>13</v>
      </c>
      <c r="D9" s="24">
        <v>1000075180</v>
      </c>
      <c r="E9" s="25" t="s">
        <v>149</v>
      </c>
      <c r="F9" s="23" t="s">
        <v>150</v>
      </c>
      <c r="G9" s="68" t="s">
        <v>151</v>
      </c>
      <c r="H9" s="28" t="s">
        <v>18</v>
      </c>
      <c r="I9" s="27">
        <v>1030</v>
      </c>
      <c r="J9" s="29">
        <v>0.218</v>
      </c>
      <c r="K9" s="30">
        <v>224.54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customFormat="1" customHeight="1" spans="1:25">
      <c r="A10" s="22"/>
      <c r="B10" s="22"/>
      <c r="C10" s="23"/>
      <c r="D10" s="36"/>
      <c r="E10" s="37"/>
      <c r="F10" s="23"/>
      <c r="G10" s="68"/>
      <c r="H10" s="28" t="s">
        <v>152</v>
      </c>
      <c r="I10" s="27">
        <v>1010</v>
      </c>
      <c r="J10" s="29">
        <v>0.08</v>
      </c>
      <c r="K10" s="30">
        <v>80.8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customFormat="1" customHeight="1" spans="1:25">
      <c r="A11" s="22"/>
      <c r="B11" s="22"/>
      <c r="C11" s="23"/>
      <c r="D11" s="24">
        <v>1000073798</v>
      </c>
      <c r="E11" s="25" t="s">
        <v>149</v>
      </c>
      <c r="F11" s="23"/>
      <c r="G11" s="68"/>
      <c r="H11" s="28" t="s">
        <v>143</v>
      </c>
      <c r="I11" s="27">
        <v>1000</v>
      </c>
      <c r="J11" s="29">
        <v>0.198</v>
      </c>
      <c r="K11" s="30">
        <v>198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customFormat="1" customHeight="1" spans="1:25">
      <c r="A12" s="22"/>
      <c r="B12" s="22"/>
      <c r="C12" s="23"/>
      <c r="D12" s="31"/>
      <c r="E12" s="32"/>
      <c r="F12" s="23"/>
      <c r="G12" s="68"/>
      <c r="H12" s="28" t="s">
        <v>144</v>
      </c>
      <c r="I12" s="26">
        <v>1000</v>
      </c>
      <c r="J12" s="29">
        <f>0.028*5</f>
        <v>0.14</v>
      </c>
      <c r="K12" s="30">
        <v>140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customFormat="1" customHeight="1" spans="1:25">
      <c r="A13" s="22">
        <v>45994</v>
      </c>
      <c r="B13" s="23" t="s">
        <v>139</v>
      </c>
      <c r="C13" s="23" t="s">
        <v>13</v>
      </c>
      <c r="D13" s="24">
        <v>1000074207</v>
      </c>
      <c r="E13" s="25" t="s">
        <v>153</v>
      </c>
      <c r="F13" s="26" t="s">
        <v>154</v>
      </c>
      <c r="G13" s="27" t="s">
        <v>155</v>
      </c>
      <c r="H13" s="28" t="s">
        <v>18</v>
      </c>
      <c r="I13" s="27">
        <v>1012</v>
      </c>
      <c r="J13" s="29">
        <v>0.218</v>
      </c>
      <c r="K13" s="30">
        <v>220.616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customFormat="1" customHeight="1" spans="1:25">
      <c r="A14" s="22"/>
      <c r="B14" s="23"/>
      <c r="C14" s="23"/>
      <c r="D14" s="31"/>
      <c r="E14" s="32"/>
      <c r="F14" s="26"/>
      <c r="G14" s="27"/>
      <c r="H14" s="28" t="s">
        <v>152</v>
      </c>
      <c r="I14" s="27">
        <v>1010</v>
      </c>
      <c r="J14" s="29">
        <v>0.08</v>
      </c>
      <c r="K14" s="30">
        <v>80.8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customFormat="1" customHeight="1" spans="1:25">
      <c r="A15" s="22"/>
      <c r="B15" s="23"/>
      <c r="C15" s="23"/>
      <c r="D15" s="24">
        <v>1000074204</v>
      </c>
      <c r="E15" s="25" t="s">
        <v>153</v>
      </c>
      <c r="F15" s="26"/>
      <c r="G15" s="27"/>
      <c r="H15" s="28" t="s">
        <v>143</v>
      </c>
      <c r="I15" s="27">
        <v>1018</v>
      </c>
      <c r="J15" s="29">
        <v>0.198</v>
      </c>
      <c r="K15" s="30">
        <v>201.564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customFormat="1" customHeight="1" spans="1:25">
      <c r="A16" s="22"/>
      <c r="B16" s="23"/>
      <c r="C16" s="23"/>
      <c r="D16" s="31"/>
      <c r="E16" s="32"/>
      <c r="F16" s="26"/>
      <c r="G16" s="27"/>
      <c r="H16" s="28" t="s">
        <v>144</v>
      </c>
      <c r="I16" s="26">
        <v>1019</v>
      </c>
      <c r="J16" s="29">
        <f>0.028*5</f>
        <v>0.14</v>
      </c>
      <c r="K16" s="30">
        <v>142.66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customFormat="1" customHeight="1" spans="1:25">
      <c r="A17" s="22">
        <v>45995</v>
      </c>
      <c r="B17" s="22" t="s">
        <v>139</v>
      </c>
      <c r="C17" s="23" t="s">
        <v>13</v>
      </c>
      <c r="D17" s="24">
        <v>1000074308</v>
      </c>
      <c r="E17" s="25" t="s">
        <v>146</v>
      </c>
      <c r="F17" s="23" t="s">
        <v>156</v>
      </c>
      <c r="G17" s="68" t="s">
        <v>157</v>
      </c>
      <c r="H17" s="28" t="s">
        <v>158</v>
      </c>
      <c r="I17" s="27">
        <v>2000</v>
      </c>
      <c r="J17" s="29">
        <v>0.198</v>
      </c>
      <c r="K17" s="30">
        <v>396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customFormat="1" customHeight="1" spans="1:25">
      <c r="A18" s="22"/>
      <c r="B18" s="22"/>
      <c r="C18" s="23"/>
      <c r="D18" s="31"/>
      <c r="E18" s="32"/>
      <c r="F18" s="23"/>
      <c r="G18" s="68"/>
      <c r="H18" s="28" t="s">
        <v>159</v>
      </c>
      <c r="I18" s="26">
        <v>2000</v>
      </c>
      <c r="J18" s="29">
        <f>0.028*5</f>
        <v>0.14</v>
      </c>
      <c r="K18" s="30">
        <v>280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customFormat="1" customHeight="1" spans="1:25">
      <c r="A19" s="22">
        <v>45995</v>
      </c>
      <c r="B19" s="22" t="s">
        <v>139</v>
      </c>
      <c r="C19" s="23" t="s">
        <v>13</v>
      </c>
      <c r="D19" s="24">
        <v>1000074309</v>
      </c>
      <c r="E19" s="25" t="s">
        <v>140</v>
      </c>
      <c r="F19" s="23" t="s">
        <v>160</v>
      </c>
      <c r="G19" s="68" t="s">
        <v>161</v>
      </c>
      <c r="H19" s="28" t="s">
        <v>162</v>
      </c>
      <c r="I19" s="27">
        <v>3000</v>
      </c>
      <c r="J19" s="29">
        <v>0.198</v>
      </c>
      <c r="K19" s="30">
        <v>594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customFormat="1" customHeight="1" spans="1:25">
      <c r="A20" s="22"/>
      <c r="B20" s="22"/>
      <c r="C20" s="23"/>
      <c r="D20" s="31"/>
      <c r="E20" s="32"/>
      <c r="F20" s="23"/>
      <c r="G20" s="68"/>
      <c r="H20" s="28" t="s">
        <v>163</v>
      </c>
      <c r="I20" s="26">
        <v>3000</v>
      </c>
      <c r="J20" s="29">
        <f>0.028*5</f>
        <v>0.14</v>
      </c>
      <c r="K20" s="30">
        <v>420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customFormat="1" customHeight="1" spans="1:25">
      <c r="A21" s="22">
        <v>46010</v>
      </c>
      <c r="B21" s="23" t="s">
        <v>139</v>
      </c>
      <c r="C21" s="23" t="s">
        <v>13</v>
      </c>
      <c r="D21" s="24">
        <v>1000075741</v>
      </c>
      <c r="E21" s="25" t="s">
        <v>164</v>
      </c>
      <c r="F21" s="26" t="s">
        <v>165</v>
      </c>
      <c r="G21" s="27" t="s">
        <v>166</v>
      </c>
      <c r="H21" s="28" t="s">
        <v>18</v>
      </c>
      <c r="I21" s="27">
        <v>4121</v>
      </c>
      <c r="J21" s="29">
        <v>0.218</v>
      </c>
      <c r="K21" s="30">
        <f t="shared" ref="K21:K32" si="0">I21*J21</f>
        <v>898.378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customFormat="1" customHeight="1" spans="1:25">
      <c r="A22" s="22"/>
      <c r="B22" s="23"/>
      <c r="C22" s="23"/>
      <c r="D22" s="39">
        <v>1000075176</v>
      </c>
      <c r="E22" s="40" t="s">
        <v>164</v>
      </c>
      <c r="F22" s="26"/>
      <c r="G22" s="27"/>
      <c r="H22" s="28" t="s">
        <v>152</v>
      </c>
      <c r="I22" s="27">
        <v>4120</v>
      </c>
      <c r="J22" s="29">
        <v>0.08</v>
      </c>
      <c r="K22" s="30">
        <f t="shared" si="0"/>
        <v>329.6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customFormat="1" customHeight="1" spans="1:25">
      <c r="A23" s="22"/>
      <c r="B23" s="23"/>
      <c r="C23" s="23"/>
      <c r="D23" s="39"/>
      <c r="E23" s="40"/>
      <c r="F23" s="26"/>
      <c r="G23" s="27"/>
      <c r="H23" s="67" t="s">
        <v>167</v>
      </c>
      <c r="I23" s="27">
        <v>4120</v>
      </c>
      <c r="J23" s="29">
        <v>0.5</v>
      </c>
      <c r="K23" s="30">
        <f t="shared" si="0"/>
        <v>2060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customFormat="1" customHeight="1" spans="1:25">
      <c r="A24" s="22">
        <v>46010</v>
      </c>
      <c r="B24" s="23" t="s">
        <v>139</v>
      </c>
      <c r="C24" s="23" t="s">
        <v>13</v>
      </c>
      <c r="D24" s="24">
        <v>1000075739</v>
      </c>
      <c r="E24" s="25" t="s">
        <v>168</v>
      </c>
      <c r="F24" s="26" t="s">
        <v>169</v>
      </c>
      <c r="G24" s="27" t="s">
        <v>170</v>
      </c>
      <c r="H24" s="28" t="s">
        <v>18</v>
      </c>
      <c r="I24" s="27">
        <v>5150</v>
      </c>
      <c r="J24" s="29">
        <v>0.218</v>
      </c>
      <c r="K24" s="30">
        <f t="shared" si="0"/>
        <v>1122.7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customFormat="1" customHeight="1" spans="1:25">
      <c r="A25" s="22"/>
      <c r="B25" s="23"/>
      <c r="C25" s="23"/>
      <c r="D25" s="39">
        <v>1000075175</v>
      </c>
      <c r="E25" s="40" t="s">
        <v>168</v>
      </c>
      <c r="F25" s="26"/>
      <c r="G25" s="27"/>
      <c r="H25" s="28" t="s">
        <v>152</v>
      </c>
      <c r="I25" s="27">
        <v>5150</v>
      </c>
      <c r="J25" s="29">
        <v>0.08</v>
      </c>
      <c r="K25" s="30">
        <f t="shared" si="0"/>
        <v>412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customFormat="1" customHeight="1" spans="1:25">
      <c r="A26" s="22"/>
      <c r="B26" s="23"/>
      <c r="C26" s="23"/>
      <c r="D26" s="39"/>
      <c r="E26" s="40"/>
      <c r="F26" s="26"/>
      <c r="G26" s="27"/>
      <c r="H26" s="67" t="s">
        <v>167</v>
      </c>
      <c r="I26" s="27">
        <v>5150</v>
      </c>
      <c r="J26" s="29">
        <v>0.5</v>
      </c>
      <c r="K26" s="30">
        <f t="shared" si="0"/>
        <v>2575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customFormat="1" customHeight="1" spans="1:25">
      <c r="A27" s="22">
        <v>46010</v>
      </c>
      <c r="B27" s="23" t="s">
        <v>139</v>
      </c>
      <c r="C27" s="23" t="s">
        <v>13</v>
      </c>
      <c r="D27" s="24">
        <v>1000075764</v>
      </c>
      <c r="E27" s="25" t="s">
        <v>171</v>
      </c>
      <c r="F27" s="26" t="s">
        <v>172</v>
      </c>
      <c r="G27" s="27" t="s">
        <v>173</v>
      </c>
      <c r="H27" s="28" t="s">
        <v>18</v>
      </c>
      <c r="I27" s="27">
        <v>1540</v>
      </c>
      <c r="J27" s="29">
        <v>0.218</v>
      </c>
      <c r="K27" s="30">
        <f t="shared" si="0"/>
        <v>335.72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customFormat="1" customHeight="1" spans="1:25">
      <c r="A28" s="22"/>
      <c r="B28" s="23"/>
      <c r="C28" s="23"/>
      <c r="D28" s="39">
        <v>1000075177</v>
      </c>
      <c r="E28" s="40" t="s">
        <v>171</v>
      </c>
      <c r="F28" s="26"/>
      <c r="G28" s="27"/>
      <c r="H28" s="28" t="s">
        <v>152</v>
      </c>
      <c r="I28" s="27">
        <v>1520</v>
      </c>
      <c r="J28" s="29">
        <v>0.08</v>
      </c>
      <c r="K28" s="30">
        <f t="shared" si="0"/>
        <v>121.6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customFormat="1" customHeight="1" spans="1:25">
      <c r="A29" s="22"/>
      <c r="B29" s="23"/>
      <c r="C29" s="23"/>
      <c r="D29" s="39"/>
      <c r="E29" s="40"/>
      <c r="F29" s="26"/>
      <c r="G29" s="27"/>
      <c r="H29" s="67" t="s">
        <v>167</v>
      </c>
      <c r="I29" s="27">
        <v>1520</v>
      </c>
      <c r="J29" s="29">
        <v>0.5</v>
      </c>
      <c r="K29" s="30">
        <f t="shared" si="0"/>
        <v>760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customFormat="1" customHeight="1" spans="1:25">
      <c r="A30" s="22">
        <v>46010</v>
      </c>
      <c r="B30" s="23" t="s">
        <v>139</v>
      </c>
      <c r="C30" s="23" t="s">
        <v>13</v>
      </c>
      <c r="D30" s="24">
        <v>1000075765</v>
      </c>
      <c r="E30" s="25" t="s">
        <v>174</v>
      </c>
      <c r="F30" s="26" t="s">
        <v>175</v>
      </c>
      <c r="G30" s="27" t="s">
        <v>176</v>
      </c>
      <c r="H30" s="28" t="s">
        <v>18</v>
      </c>
      <c r="I30" s="27">
        <v>621</v>
      </c>
      <c r="J30" s="29">
        <v>0.218</v>
      </c>
      <c r="K30" s="30">
        <f t="shared" si="0"/>
        <v>135.378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customFormat="1" customHeight="1" spans="1:25">
      <c r="A31" s="22"/>
      <c r="B31" s="23"/>
      <c r="C31" s="23"/>
      <c r="D31" s="39">
        <v>1000075178</v>
      </c>
      <c r="E31" s="40" t="s">
        <v>174</v>
      </c>
      <c r="F31" s="26"/>
      <c r="G31" s="27"/>
      <c r="H31" s="28" t="s">
        <v>152</v>
      </c>
      <c r="I31" s="27">
        <v>612</v>
      </c>
      <c r="J31" s="29">
        <v>0.08</v>
      </c>
      <c r="K31" s="30">
        <f t="shared" si="0"/>
        <v>48.96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customFormat="1" customHeight="1" spans="1:25">
      <c r="A32" s="22"/>
      <c r="B32" s="23"/>
      <c r="C32" s="23"/>
      <c r="D32" s="39"/>
      <c r="E32" s="40"/>
      <c r="F32" s="26"/>
      <c r="G32" s="27"/>
      <c r="H32" s="67" t="s">
        <v>167</v>
      </c>
      <c r="I32" s="27">
        <v>612</v>
      </c>
      <c r="J32" s="29">
        <v>0.5</v>
      </c>
      <c r="K32" s="30">
        <f t="shared" si="0"/>
        <v>306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customFormat="1" customHeight="1" spans="1:25">
      <c r="A33" s="47" t="s">
        <v>27</v>
      </c>
      <c r="B33" s="47"/>
      <c r="C33" s="48"/>
      <c r="D33" s="48"/>
      <c r="E33" s="48"/>
      <c r="F33" s="48"/>
      <c r="G33" s="48"/>
      <c r="H33" s="48"/>
      <c r="I33" s="50">
        <f>SUM(I3:I32)</f>
        <v>126498</v>
      </c>
      <c r="J33" s="51"/>
      <c r="K33" s="52">
        <f>SUM(K3:K32)</f>
        <v>25829.192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customFormat="1" customHeight="1" spans="1:25">
      <c r="A34" s="47"/>
      <c r="B34" s="47"/>
      <c r="C34" s="48"/>
      <c r="D34" s="48"/>
      <c r="E34" s="48"/>
      <c r="F34" s="48"/>
      <c r="G34" s="48"/>
      <c r="H34" s="48"/>
      <c r="I34" s="50"/>
      <c r="J34" s="51"/>
      <c r="K34" s="52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</sheetData>
  <autoFilter xmlns:etc="http://www.wps.cn/officeDocument/2017/etCustomData" ref="A2:K34" etc:filterBottomFollowUsedRange="0">
    <extLst/>
  </autoFilter>
  <mergeCells count="77">
    <mergeCell ref="A1:K1"/>
    <mergeCell ref="A3:A5"/>
    <mergeCell ref="A6:A8"/>
    <mergeCell ref="A9:A12"/>
    <mergeCell ref="A13:A16"/>
    <mergeCell ref="A17:A18"/>
    <mergeCell ref="A19:A20"/>
    <mergeCell ref="A21:A23"/>
    <mergeCell ref="A24:A26"/>
    <mergeCell ref="A27:A29"/>
    <mergeCell ref="A30:A32"/>
    <mergeCell ref="B3:B5"/>
    <mergeCell ref="B6:B8"/>
    <mergeCell ref="B9:B12"/>
    <mergeCell ref="B13:B16"/>
    <mergeCell ref="B17:B18"/>
    <mergeCell ref="B19:B20"/>
    <mergeCell ref="B21:B23"/>
    <mergeCell ref="B24:B26"/>
    <mergeCell ref="B27:B29"/>
    <mergeCell ref="B30:B32"/>
    <mergeCell ref="C3:C5"/>
    <mergeCell ref="C6:C8"/>
    <mergeCell ref="C9:C12"/>
    <mergeCell ref="C13:C16"/>
    <mergeCell ref="C17:C18"/>
    <mergeCell ref="C19:C20"/>
    <mergeCell ref="C21:C23"/>
    <mergeCell ref="C24:C26"/>
    <mergeCell ref="C27:C29"/>
    <mergeCell ref="C30:C32"/>
    <mergeCell ref="D6:D7"/>
    <mergeCell ref="D9:D10"/>
    <mergeCell ref="D11:D12"/>
    <mergeCell ref="D13:D14"/>
    <mergeCell ref="D15:D16"/>
    <mergeCell ref="D17:D18"/>
    <mergeCell ref="D19:D20"/>
    <mergeCell ref="D22:D23"/>
    <mergeCell ref="D25:D26"/>
    <mergeCell ref="D28:D29"/>
    <mergeCell ref="D31:D32"/>
    <mergeCell ref="E6:E7"/>
    <mergeCell ref="E9:E10"/>
    <mergeCell ref="E11:E12"/>
    <mergeCell ref="E13:E14"/>
    <mergeCell ref="E15:E16"/>
    <mergeCell ref="E17:E18"/>
    <mergeCell ref="E19:E20"/>
    <mergeCell ref="E22:E23"/>
    <mergeCell ref="E25:E26"/>
    <mergeCell ref="E28:E29"/>
    <mergeCell ref="E31:E32"/>
    <mergeCell ref="F3:F5"/>
    <mergeCell ref="F6:F8"/>
    <mergeCell ref="F9:F12"/>
    <mergeCell ref="F13:F16"/>
    <mergeCell ref="F17:F18"/>
    <mergeCell ref="F19:F20"/>
    <mergeCell ref="F21:F23"/>
    <mergeCell ref="F24:F26"/>
    <mergeCell ref="F27:F29"/>
    <mergeCell ref="F30:F32"/>
    <mergeCell ref="G3:G5"/>
    <mergeCell ref="G6:G8"/>
    <mergeCell ref="G9:G12"/>
    <mergeCell ref="G13:G16"/>
    <mergeCell ref="G17:G18"/>
    <mergeCell ref="G19:G20"/>
    <mergeCell ref="G21:G23"/>
    <mergeCell ref="G24:G26"/>
    <mergeCell ref="G27:G29"/>
    <mergeCell ref="G30:G32"/>
    <mergeCell ref="I33:I34"/>
    <mergeCell ref="J33:J34"/>
    <mergeCell ref="K33:K34"/>
    <mergeCell ref="A33:H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亘美Eira（线下）</vt:lpstr>
      <vt:lpstr>亘美Ethan</vt:lpstr>
      <vt:lpstr>亘美-Eva </vt:lpstr>
      <vt:lpstr>亘美-Gloria</vt:lpstr>
      <vt:lpstr>亘美-Gloria (2)</vt:lpstr>
      <vt:lpstr>亘美-Gloria (线下)</vt:lpstr>
      <vt:lpstr>亘美-Gloria (线下) (2)</vt:lpstr>
      <vt:lpstr>广东亘美-Gloria</vt:lpstr>
      <vt:lpstr>亘美-Karp</vt:lpstr>
      <vt:lpstr>亘美-Kate</vt:lpstr>
      <vt:lpstr>亘美Laura</vt:lpstr>
      <vt:lpstr>亘美Mandy</vt:lpstr>
      <vt:lpstr>亘美-May</vt:lpstr>
      <vt:lpstr>亘美-Mike</vt:lpstr>
      <vt:lpstr>亘美-Nancy</vt:lpstr>
      <vt:lpstr>亘美-Nico</vt:lpstr>
      <vt:lpstr>亘美-Penny</vt:lpstr>
      <vt:lpstr>亘美-Peri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梓璃</cp:lastModifiedBy>
  <dcterms:created xsi:type="dcterms:W3CDTF">2017-08-21T10:11:00Z</dcterms:created>
  <dcterms:modified xsi:type="dcterms:W3CDTF">2026-02-10T06:08:18Z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EFBE61CB1942463CACEED821094E633E_13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