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吉胜达" sheetId="2" r:id="rId1"/>
  </sheets>
  <definedNames>
    <definedName name="_xlnm.Print_Area" localSheetId="0">吉胜达!$A$1:$H$82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<sst xmlns="http://schemas.openxmlformats.org/spreadsheetml/2006/main" count="155" uniqueCount="97">
  <si>
    <t>吉胜达2026年1月辅料对账单（吉胜达）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</si>
  <si>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</si>
  <si>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</si>
  <si>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</si>
  <si>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</si>
  <si>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</si>
  <si>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</si>
  <si>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</si>
  <si>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</si>
  <si>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40731 40733 40734 40735</t>
  </si>
  <si>
    <t>SDSTR064   工厂：大正</t>
  </si>
  <si>
    <t>1577/482</t>
  </si>
  <si>
    <t>37077-white  主标 字母码-65*20mm  产地中国-140/130色用</t>
  </si>
  <si>
    <t>STR</t>
  </si>
  <si>
    <t>快递费用</t>
  </si>
  <si>
    <t>x</t>
  </si>
  <si>
    <t>SDSTR063  公司</t>
  </si>
  <si>
    <t>STHTP25073-手写挂牌-160*81mm</t>
  </si>
  <si>
    <t>41065 41168 41165</t>
  </si>
  <si>
    <t>SDSTR062  工厂：大正</t>
  </si>
  <si>
    <t>1565/650</t>
  </si>
  <si>
    <t>37077-white  主标 字母码-65*20mm  产地中国</t>
  </si>
  <si>
    <r>
      <rPr>
        <sz val="12"/>
        <color theme="1"/>
        <rFont val="宋体"/>
        <charset val="0"/>
        <scheme val="minor"/>
      </rPr>
      <t>STR</t>
    </r>
    <r>
      <rPr>
        <sz val="12"/>
        <color theme="1"/>
        <rFont val="宋体"/>
        <charset val="134"/>
        <scheme val="minor"/>
      </rPr>
      <t>洗标（白底黑字胶带）</t>
    </r>
    <r>
      <rPr>
        <sz val="12"/>
        <color theme="1"/>
        <rFont val="宋体"/>
        <charset val="0"/>
        <scheme val="minor"/>
      </rPr>
      <t>25*125mm  2</t>
    </r>
    <r>
      <rPr>
        <sz val="12"/>
        <color theme="1"/>
        <rFont val="宋体"/>
        <charset val="134"/>
        <scheme val="minor"/>
      </rPr>
      <t>页</t>
    </r>
  </si>
  <si>
    <t>MRZCALL034-210mm-STR MV176-STR子弹头黑色吊粒</t>
  </si>
  <si>
    <t>RCSTRSTO01-透明尺码贴-PO41065+41168</t>
  </si>
  <si>
    <t>37000ND DOUBLE 价格牌 +价格贴 55*110mm-METSABOARD NATURALFBB 325GR</t>
  </si>
  <si>
    <t>STSKL24005-EM18贴纸-PO41165</t>
  </si>
  <si>
    <t>37000ND_SINGLE 价格牌 无价格贴  55*110mm-METSABOARD NATURAL FBB 325GR</t>
  </si>
  <si>
    <t>41062 41167 41164</t>
  </si>
  <si>
    <t>SDSTR061 工厂：大正</t>
  </si>
  <si>
    <t>1564/650</t>
  </si>
  <si>
    <t>RCSTRSTO01-透明尺码贴-PO41062+41167</t>
  </si>
  <si>
    <t>STSKL24005-EM18贴纸-PO41164</t>
  </si>
  <si>
    <t>43756-42869
43915-12752
43758-20</t>
  </si>
  <si>
    <t>RBSKJSD00250
工厂：婉垚</t>
  </si>
  <si>
    <t>1226-693-505/800
Made in China 女套衫</t>
  </si>
  <si>
    <t>白色吊牌HPBCRFI001-60*95mm-RFID LOGO</t>
  </si>
  <si>
    <t>黑色 吊绳 MRBCGEN004-320*1.5mm</t>
  </si>
  <si>
    <t>配比装胶带贴纸  BKSKR24014</t>
  </si>
  <si>
    <t>白色织标WLBCGEN017（05B）-65*20mm</t>
  </si>
  <si>
    <t>白色缎带洗标CLBCGEN003*4页-60*25mm（加页码）</t>
  </si>
  <si>
    <t>白色缎带芯片洗标CLBCRFI001-60*25mm-RFID</t>
  </si>
  <si>
    <t>43765-12692
44155-4096
43768-10</t>
  </si>
  <si>
    <t>RBSKJSD00251
工厂：婉垚</t>
  </si>
  <si>
    <t>1222-693-800
Made in China 女连衣裙</t>
  </si>
  <si>
    <t>43930-13169
43941-3616
43942-10</t>
  </si>
  <si>
    <t>RBSKJSD00253
工厂：谷润</t>
  </si>
  <si>
    <t>1255-693-700
Made in China 女连衣裙</t>
  </si>
  <si>
    <t>白色缎带洗标CLBCGEN003*6页-60*25mm（加页码）</t>
  </si>
  <si>
    <t>43948-13470
43959-4368
43960-10</t>
  </si>
  <si>
    <t>RBSKJSD00254
工厂：谷润</t>
  </si>
  <si>
    <t>1407-693-700
Made in China 女套衫</t>
  </si>
  <si>
    <t>44301-16013
44302-4976
44303-10</t>
  </si>
  <si>
    <t>RBSKJSD00256
工厂：柬埔寨吉祥</t>
  </si>
  <si>
    <t>1420-693-902
Cambodia 女背心</t>
  </si>
  <si>
    <t>白色缎带芯片洗标CLBCRFI001-60*25mm-RFID大货样</t>
  </si>
  <si>
    <t>44836-2097
44837-10</t>
  </si>
  <si>
    <t>RBSKJSD00257
工厂：婉垚</t>
  </si>
  <si>
    <t>1509-693-800
Made in China 女连衣裙</t>
  </si>
  <si>
    <t>白色吊牌HPBCGEN011-60*95mm-RFID LOGO-新版</t>
  </si>
  <si>
    <t>45784-12770
46641-4024
45787-10</t>
  </si>
  <si>
    <t>RBSKJSD00265
工厂：谷润</t>
  </si>
  <si>
    <t>1653-693-712
Made in China 女背心</t>
  </si>
  <si>
    <t>45946-26174
46657-8456
45952-20</t>
  </si>
  <si>
    <t>RBSKJSD00273
工厂：谷润</t>
  </si>
  <si>
    <t>1696-693-700/712
Made in China 女背心</t>
  </si>
  <si>
    <t>45861
45873</t>
  </si>
  <si>
    <t>RBSKJSD00268
工厂：婉垚</t>
  </si>
  <si>
    <t>1664-693-802
Made in China 女烫钻连衣裙</t>
  </si>
  <si>
    <t>蓝黑吊牌HPBCRFI005-120*45mm（背面黑压印）-RFID LOGO</t>
  </si>
  <si>
    <t>黑色织标WLBCGEN018-65*20mm</t>
  </si>
  <si>
    <t>黑色缎带洗标CLBCGEN004*6页-60*25mm</t>
  </si>
  <si>
    <t>黑色缎带芯片洗标CLBCRFI002-60*25mm-RFID</t>
  </si>
  <si>
    <t>RBSKJSD00288
工厂：婉垚</t>
  </si>
  <si>
    <t>1664-693-802
Made in China 女烫钻连衣裙 补单</t>
  </si>
  <si>
    <t>蓝黑织标WLBCGEN028-48*16mm</t>
  </si>
  <si>
    <t>蓝黑主标WLBCGEN033 （ BKWOL24026）-32*15mm</t>
  </si>
  <si>
    <t>46249-27059
46646-8616
46253-20</t>
  </si>
  <si>
    <t>RBSKJSD00275
工厂：正信</t>
  </si>
  <si>
    <t>1729-693-700/712
Made in China 女背心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</si>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</sst>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3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181" fontId="4" fillId="0" borderId="1" xfId="49" applyNumberFormat="1" applyFont="1" applyFill="1" applyBorder="1" applyAlignment="1">
      <alignment horizontal="center" vertical="center"/>
    </xf>
    <xf numFmtId="7" fontId="4" fillId="0" borderId="1" xfId="49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81" fontId="8" fillId="0" borderId="1" xfId="4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7" fontId="8" fillId="0" borderId="1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77" fontId="9" fillId="4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8" fontId="13" fillId="0" borderId="5" xfId="0" applyNumberFormat="1" applyFont="1" applyBorder="1" applyAlignment="1">
      <alignment horizontal="center" vertical="center" wrapText="1"/>
    </xf>
    <xf numFmtId="8" fontId="15" fillId="0" borderId="5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CE4D3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topLeftCell="A61" workbookViewId="0">
      <selection activeCell="E87" sqref="E87"/>
    </sheetView>
  </sheetViews>
  <sheetFormatPr defaultColWidth="8.72727272727273" defaultRowHeight="14"/>
  <cols>
    <col min="1" max="1" width="14.8181818181818" customWidth="1"/>
    <col min="2" max="2" width="12.8181818181818" style="1" customWidth="1"/>
    <col min="3" max="3" width="22.4545454545455" customWidth="1"/>
    <col min="4" max="4" width="26.6363636363636" customWidth="1"/>
    <col min="5" max="5" width="65.1818181818182" customWidth="1"/>
    <col min="6" max="6" width="11.6909090909091" customWidth="1"/>
    <col min="7" max="7" width="11.5" customWidth="1"/>
    <col min="8" max="8" width="16.2" customWidth="1"/>
    <col min="9" max="9" width="12.3636363636364" customWidth="1"/>
  </cols>
  <sheetData>
    <row r="1" ht="27.5" spans="1:9">
      <c r="A1" s="2" t="s">
        <v>0</v>
      </c>
      <c r="B1" s="3"/>
      <c r="C1" s="2"/>
      <c r="D1" s="2"/>
      <c r="E1" s="2"/>
      <c r="F1" s="2"/>
      <c r="G1" s="2"/>
      <c r="H1" s="2"/>
    </row>
    <row r="2" ht="30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ht="36" customHeight="1" spans="1:9">
      <c r="A3" s="9">
        <v>46014</v>
      </c>
      <c r="B3" s="10" t="s">
        <v>9</v>
      </c>
      <c r="C3" s="11" t="s">
        <v>10</v>
      </c>
      <c r="D3" s="12" t="s">
        <v>11</v>
      </c>
      <c r="E3" s="13" t="s">
        <v>12</v>
      </c>
      <c r="F3" s="14">
        <v>14921</v>
      </c>
      <c r="G3" s="15">
        <v>0.22</v>
      </c>
      <c r="H3" s="16">
        <f t="shared" ref="H3:H19" si="0">F3*G3</f>
        <v>3282.62</v>
      </c>
      <c r="I3" t="s">
        <v>13</v>
      </c>
    </row>
    <row r="4" ht="25" customHeight="1" spans="1:9">
      <c r="A4" s="17"/>
      <c r="B4" s="18"/>
      <c r="C4" s="19"/>
      <c r="D4" s="20"/>
      <c r="E4" s="21" t="s">
        <v>14</v>
      </c>
      <c r="F4" s="22" t="s">
        <v>15</v>
      </c>
      <c r="G4" s="23" t="s">
        <v>15</v>
      </c>
      <c r="H4" s="16">
        <v>73</v>
      </c>
      <c r="I4" t="s">
        <v>13</v>
      </c>
    </row>
    <row r="5" ht="33" customHeight="1" spans="1:9">
      <c r="A5" s="24">
        <v>46017</v>
      </c>
      <c r="B5" s="25" t="s">
        <v>15</v>
      </c>
      <c r="C5" s="26" t="s">
        <v>16</v>
      </c>
      <c r="D5" s="27" t="s">
        <v>15</v>
      </c>
      <c r="E5" s="27" t="s">
        <v>17</v>
      </c>
      <c r="F5" s="14">
        <v>2000</v>
      </c>
      <c r="G5" s="28">
        <v>0.38</v>
      </c>
      <c r="H5" s="28">
        <f t="shared" si="0"/>
        <v>760</v>
      </c>
    </row>
    <row r="6" ht="24" customHeight="1" spans="1:9">
      <c r="A6" s="24">
        <v>46015</v>
      </c>
      <c r="B6" s="29" t="s">
        <v>18</v>
      </c>
      <c r="C6" s="30" t="s">
        <v>19</v>
      </c>
      <c r="D6" s="31" t="s">
        <v>20</v>
      </c>
      <c r="E6" s="32" t="s">
        <v>21</v>
      </c>
      <c r="F6" s="33">
        <v>16934</v>
      </c>
      <c r="G6" s="28">
        <v>0.22</v>
      </c>
      <c r="H6" s="34">
        <f t="shared" si="0"/>
        <v>3725.48</v>
      </c>
    </row>
    <row r="7" ht="24" customHeight="1" spans="1:9">
      <c r="A7" s="24">
        <v>46030</v>
      </c>
      <c r="B7" s="35"/>
      <c r="C7" s="30"/>
      <c r="D7" s="31"/>
      <c r="E7" s="36" t="s">
        <v>22</v>
      </c>
      <c r="F7" s="14">
        <v>33868</v>
      </c>
      <c r="G7" s="15">
        <v>0.06</v>
      </c>
      <c r="H7" s="34">
        <f t="shared" si="0"/>
        <v>2032.08</v>
      </c>
    </row>
    <row r="8" ht="24" customHeight="1" spans="1:9">
      <c r="A8" s="24">
        <v>46015</v>
      </c>
      <c r="B8" s="35"/>
      <c r="C8" s="30"/>
      <c r="D8" s="31"/>
      <c r="E8" s="36" t="s">
        <v>23</v>
      </c>
      <c r="F8" s="33">
        <v>16934</v>
      </c>
      <c r="G8" s="28">
        <v>0.085</v>
      </c>
      <c r="H8" s="34">
        <f t="shared" si="0"/>
        <v>1439.39</v>
      </c>
    </row>
    <row r="9" ht="24" customHeight="1" spans="1:9">
      <c r="A9" s="24">
        <v>46015</v>
      </c>
      <c r="B9" s="35"/>
      <c r="C9" s="30"/>
      <c r="D9" s="31"/>
      <c r="E9" s="37" t="s">
        <v>24</v>
      </c>
      <c r="F9" s="33">
        <v>15921</v>
      </c>
      <c r="G9" s="28">
        <v>0.1</v>
      </c>
      <c r="H9" s="34">
        <f t="shared" si="0"/>
        <v>1592.1</v>
      </c>
    </row>
    <row r="10" ht="24" customHeight="1" spans="1:9">
      <c r="A10" s="24">
        <v>46015</v>
      </c>
      <c r="B10" s="35"/>
      <c r="C10" s="30"/>
      <c r="D10" s="31"/>
      <c r="E10" s="36" t="s">
        <v>25</v>
      </c>
      <c r="F10" s="33">
        <v>15921</v>
      </c>
      <c r="G10" s="15">
        <v>0.21</v>
      </c>
      <c r="H10" s="34">
        <f t="shared" si="0"/>
        <v>3343.41</v>
      </c>
    </row>
    <row r="11" ht="24" customHeight="1" spans="1:9">
      <c r="A11" s="24">
        <v>46015</v>
      </c>
      <c r="B11" s="35"/>
      <c r="C11" s="30"/>
      <c r="D11" s="31"/>
      <c r="E11" s="36" t="s">
        <v>26</v>
      </c>
      <c r="F11" s="33">
        <v>1013</v>
      </c>
      <c r="G11" s="28">
        <v>0.138</v>
      </c>
      <c r="H11" s="34">
        <f t="shared" si="0"/>
        <v>139.794</v>
      </c>
    </row>
    <row r="12" ht="24" customHeight="1" spans="1:9">
      <c r="A12" s="24">
        <v>46015</v>
      </c>
      <c r="B12" s="38"/>
      <c r="C12" s="30"/>
      <c r="D12" s="31"/>
      <c r="E12" s="36" t="s">
        <v>27</v>
      </c>
      <c r="F12" s="33">
        <v>1013</v>
      </c>
      <c r="G12" s="15">
        <v>0.17</v>
      </c>
      <c r="H12" s="34">
        <f t="shared" si="0"/>
        <v>172.21</v>
      </c>
    </row>
    <row r="13" ht="24" customHeight="1" spans="1:9">
      <c r="A13" s="24">
        <v>46015</v>
      </c>
      <c r="B13" s="29" t="s">
        <v>28</v>
      </c>
      <c r="C13" s="30" t="s">
        <v>29</v>
      </c>
      <c r="D13" s="31" t="s">
        <v>30</v>
      </c>
      <c r="E13" s="32" t="s">
        <v>12</v>
      </c>
      <c r="F13" s="33">
        <v>14704</v>
      </c>
      <c r="G13" s="28">
        <v>0.22</v>
      </c>
      <c r="H13" s="34">
        <f t="shared" si="0"/>
        <v>3234.88</v>
      </c>
    </row>
    <row r="14" ht="24" customHeight="1" spans="1:9">
      <c r="A14" s="24">
        <v>46030</v>
      </c>
      <c r="B14" s="35"/>
      <c r="C14" s="30"/>
      <c r="D14" s="31"/>
      <c r="E14" s="36" t="s">
        <v>22</v>
      </c>
      <c r="F14" s="33">
        <v>29408</v>
      </c>
      <c r="G14" s="15">
        <v>0.06</v>
      </c>
      <c r="H14" s="34">
        <f t="shared" si="0"/>
        <v>1764.48</v>
      </c>
    </row>
    <row r="15" ht="24" customHeight="1" spans="1:9">
      <c r="A15" s="24">
        <v>46015</v>
      </c>
      <c r="B15" s="35"/>
      <c r="C15" s="30"/>
      <c r="D15" s="31"/>
      <c r="E15" s="36" t="s">
        <v>23</v>
      </c>
      <c r="F15" s="33">
        <v>14704</v>
      </c>
      <c r="G15" s="28">
        <v>0.085</v>
      </c>
      <c r="H15" s="34">
        <f t="shared" si="0"/>
        <v>1249.84</v>
      </c>
    </row>
    <row r="16" ht="24" customHeight="1" spans="1:9">
      <c r="A16" s="24">
        <v>46015</v>
      </c>
      <c r="B16" s="35"/>
      <c r="C16" s="30"/>
      <c r="D16" s="31"/>
      <c r="E16" s="37" t="s">
        <v>31</v>
      </c>
      <c r="F16" s="33">
        <v>14364</v>
      </c>
      <c r="G16" s="28">
        <v>0.1</v>
      </c>
      <c r="H16" s="34">
        <f t="shared" si="0"/>
        <v>1436.4</v>
      </c>
    </row>
    <row r="17" ht="24" customHeight="1" spans="1:8">
      <c r="A17" s="24">
        <v>46015</v>
      </c>
      <c r="B17" s="35"/>
      <c r="C17" s="30"/>
      <c r="D17" s="31"/>
      <c r="E17" s="36" t="s">
        <v>25</v>
      </c>
      <c r="F17" s="33">
        <v>14364</v>
      </c>
      <c r="G17" s="15">
        <v>0.21</v>
      </c>
      <c r="H17" s="34">
        <f t="shared" si="0"/>
        <v>3016.44</v>
      </c>
    </row>
    <row r="18" ht="24" customHeight="1" spans="1:8">
      <c r="A18" s="24">
        <v>46015</v>
      </c>
      <c r="B18" s="35"/>
      <c r="C18" s="30"/>
      <c r="D18" s="31"/>
      <c r="E18" s="36" t="s">
        <v>32</v>
      </c>
      <c r="F18" s="33">
        <v>340</v>
      </c>
      <c r="G18" s="28">
        <v>0.138</v>
      </c>
      <c r="H18" s="34">
        <f t="shared" si="0"/>
        <v>46.92</v>
      </c>
    </row>
    <row r="19" ht="24" customHeight="1" spans="1:8">
      <c r="A19" s="24">
        <v>46015</v>
      </c>
      <c r="B19" s="38"/>
      <c r="C19" s="30"/>
      <c r="D19" s="31"/>
      <c r="E19" s="36" t="s">
        <v>27</v>
      </c>
      <c r="F19" s="33">
        <v>340</v>
      </c>
      <c r="G19" s="15">
        <v>0.17</v>
      </c>
      <c r="H19" s="34">
        <f t="shared" si="0"/>
        <v>57.8</v>
      </c>
    </row>
    <row r="20" ht="24" customHeight="1" spans="1:8">
      <c r="A20" s="39">
        <v>46017</v>
      </c>
      <c r="B20" s="40" t="s">
        <v>33</v>
      </c>
      <c r="C20" s="41" t="s">
        <v>34</v>
      </c>
      <c r="D20" s="40" t="s">
        <v>35</v>
      </c>
      <c r="E20" s="42" t="s">
        <v>36</v>
      </c>
      <c r="F20" s="43">
        <f t="shared" ref="F20:F23" si="1">42869+12752+20</f>
        <v>55641</v>
      </c>
      <c r="G20" s="44">
        <v>0.26</v>
      </c>
      <c r="H20" s="45">
        <f t="shared" ref="H20:H44" si="2">F20*G20</f>
        <v>14466.66</v>
      </c>
    </row>
    <row r="21" ht="24" customHeight="1" spans="1:8">
      <c r="A21" s="39"/>
      <c r="B21" s="44"/>
      <c r="C21" s="46"/>
      <c r="D21" s="40"/>
      <c r="E21" s="44" t="s">
        <v>37</v>
      </c>
      <c r="F21" s="43">
        <f t="shared" si="1"/>
        <v>55641</v>
      </c>
      <c r="G21" s="44">
        <v>0.09</v>
      </c>
      <c r="H21" s="45">
        <f t="shared" si="2"/>
        <v>5007.69</v>
      </c>
    </row>
    <row r="22" ht="24" customHeight="1" spans="1:8">
      <c r="A22" s="39"/>
      <c r="B22" s="44"/>
      <c r="C22" s="46"/>
      <c r="D22" s="40"/>
      <c r="E22" s="42" t="s">
        <v>38</v>
      </c>
      <c r="F22" s="43">
        <v>3188</v>
      </c>
      <c r="G22" s="44">
        <v>0.24</v>
      </c>
      <c r="H22" s="45">
        <f t="shared" si="2"/>
        <v>765.12</v>
      </c>
    </row>
    <row r="23" ht="24" customHeight="1" spans="1:8">
      <c r="A23" s="47">
        <v>46016</v>
      </c>
      <c r="B23" s="44"/>
      <c r="C23" s="46"/>
      <c r="D23" s="40"/>
      <c r="E23" s="44" t="s">
        <v>39</v>
      </c>
      <c r="F23" s="43">
        <f t="shared" si="1"/>
        <v>55641</v>
      </c>
      <c r="G23" s="44">
        <v>0.12</v>
      </c>
      <c r="H23" s="45">
        <f t="shared" si="2"/>
        <v>6676.92</v>
      </c>
    </row>
    <row r="24" ht="24" customHeight="1" spans="1:8">
      <c r="A24" s="47"/>
      <c r="B24" s="44"/>
      <c r="C24" s="46"/>
      <c r="D24" s="40"/>
      <c r="E24" s="44" t="s">
        <v>40</v>
      </c>
      <c r="F24" s="44">
        <f>55641*4</f>
        <v>222564</v>
      </c>
      <c r="G24" s="44">
        <v>0.042</v>
      </c>
      <c r="H24" s="45">
        <f t="shared" si="2"/>
        <v>9347.688</v>
      </c>
    </row>
    <row r="25" ht="24" customHeight="1" spans="1:8">
      <c r="A25" s="48"/>
      <c r="B25" s="44"/>
      <c r="C25" s="46"/>
      <c r="D25" s="40"/>
      <c r="E25" s="40" t="s">
        <v>41</v>
      </c>
      <c r="F25" s="43">
        <f>42869+12752+20</f>
        <v>55641</v>
      </c>
      <c r="G25" s="44">
        <v>0.57</v>
      </c>
      <c r="H25" s="45">
        <f t="shared" si="2"/>
        <v>31715.37</v>
      </c>
    </row>
    <row r="26" ht="24" customHeight="1" spans="1:8">
      <c r="A26" s="39">
        <v>46017</v>
      </c>
      <c r="B26" s="40" t="s">
        <v>42</v>
      </c>
      <c r="C26" s="41" t="s">
        <v>43</v>
      </c>
      <c r="D26" s="40" t="s">
        <v>44</v>
      </c>
      <c r="E26" s="42" t="s">
        <v>36</v>
      </c>
      <c r="F26" s="43">
        <f t="shared" ref="F26:F29" si="3">12692+4096+10</f>
        <v>16798</v>
      </c>
      <c r="G26" s="44">
        <v>0.26</v>
      </c>
      <c r="H26" s="45">
        <f t="shared" si="2"/>
        <v>4367.48</v>
      </c>
    </row>
    <row r="27" ht="24" customHeight="1" spans="1:8">
      <c r="A27" s="39"/>
      <c r="B27" s="44"/>
      <c r="C27" s="46"/>
      <c r="D27" s="40"/>
      <c r="E27" s="44" t="s">
        <v>37</v>
      </c>
      <c r="F27" s="43">
        <f t="shared" si="3"/>
        <v>16798</v>
      </c>
      <c r="G27" s="44">
        <v>0.09</v>
      </c>
      <c r="H27" s="45">
        <f t="shared" si="2"/>
        <v>1511.82</v>
      </c>
    </row>
    <row r="28" ht="24" customHeight="1" spans="1:8">
      <c r="A28" s="39"/>
      <c r="B28" s="44"/>
      <c r="C28" s="46"/>
      <c r="D28" s="40"/>
      <c r="E28" s="42" t="s">
        <v>38</v>
      </c>
      <c r="F28" s="43">
        <v>1024</v>
      </c>
      <c r="G28" s="44">
        <v>0.24</v>
      </c>
      <c r="H28" s="45">
        <f t="shared" si="2"/>
        <v>245.76</v>
      </c>
    </row>
    <row r="29" ht="24" customHeight="1" spans="1:8">
      <c r="A29" s="47">
        <v>46016</v>
      </c>
      <c r="B29" s="44"/>
      <c r="C29" s="46"/>
      <c r="D29" s="40"/>
      <c r="E29" s="44" t="s">
        <v>39</v>
      </c>
      <c r="F29" s="43">
        <f t="shared" si="3"/>
        <v>16798</v>
      </c>
      <c r="G29" s="44">
        <v>0.12</v>
      </c>
      <c r="H29" s="45">
        <f t="shared" si="2"/>
        <v>2015.76</v>
      </c>
    </row>
    <row r="30" ht="24" customHeight="1" spans="1:8">
      <c r="A30" s="47"/>
      <c r="B30" s="44"/>
      <c r="C30" s="46"/>
      <c r="D30" s="40"/>
      <c r="E30" s="44" t="s">
        <v>40</v>
      </c>
      <c r="F30" s="44">
        <f>16798*4</f>
        <v>67192</v>
      </c>
      <c r="G30" s="44">
        <v>0.042</v>
      </c>
      <c r="H30" s="45">
        <f t="shared" si="2"/>
        <v>2822.064</v>
      </c>
    </row>
    <row r="31" ht="24" customHeight="1" spans="1:8">
      <c r="A31" s="48"/>
      <c r="B31" s="44"/>
      <c r="C31" s="46"/>
      <c r="D31" s="40"/>
      <c r="E31" s="40" t="s">
        <v>41</v>
      </c>
      <c r="F31" s="43">
        <f>12692+4096+10</f>
        <v>16798</v>
      </c>
      <c r="G31" s="44">
        <v>0.57</v>
      </c>
      <c r="H31" s="45">
        <f t="shared" si="2"/>
        <v>9574.86</v>
      </c>
    </row>
    <row r="32" ht="28" spans="1:8">
      <c r="A32" s="39">
        <v>46017</v>
      </c>
      <c r="B32" s="40" t="s">
        <v>45</v>
      </c>
      <c r="C32" s="41" t="s">
        <v>46</v>
      </c>
      <c r="D32" s="40" t="s">
        <v>47</v>
      </c>
      <c r="E32" s="42" t="s">
        <v>36</v>
      </c>
      <c r="F32" s="43">
        <f t="shared" ref="F32:F35" si="4">13169+3616+10</f>
        <v>16795</v>
      </c>
      <c r="G32" s="44">
        <v>0.26</v>
      </c>
      <c r="H32" s="45">
        <f t="shared" si="2"/>
        <v>4366.7</v>
      </c>
    </row>
    <row r="33" spans="1:8">
      <c r="A33" s="39"/>
      <c r="B33" s="44"/>
      <c r="C33" s="46"/>
      <c r="D33" s="40"/>
      <c r="E33" s="44" t="s">
        <v>37</v>
      </c>
      <c r="F33" s="43">
        <f t="shared" si="4"/>
        <v>16795</v>
      </c>
      <c r="G33" s="44">
        <v>0.09</v>
      </c>
      <c r="H33" s="45">
        <f t="shared" si="2"/>
        <v>1511.55</v>
      </c>
    </row>
    <row r="34" spans="1:8">
      <c r="A34" s="39"/>
      <c r="B34" s="44"/>
      <c r="C34" s="46"/>
      <c r="D34" s="40"/>
      <c r="E34" s="42" t="s">
        <v>38</v>
      </c>
      <c r="F34" s="43">
        <v>904</v>
      </c>
      <c r="G34" s="44">
        <v>0.24</v>
      </c>
      <c r="H34" s="45">
        <f t="shared" si="2"/>
        <v>216.96</v>
      </c>
    </row>
    <row r="35" spans="1:8">
      <c r="A35" s="39">
        <v>46016</v>
      </c>
      <c r="B35" s="44"/>
      <c r="C35" s="46"/>
      <c r="D35" s="40"/>
      <c r="E35" s="44" t="s">
        <v>39</v>
      </c>
      <c r="F35" s="43">
        <f t="shared" si="4"/>
        <v>16795</v>
      </c>
      <c r="G35" s="44">
        <v>0.12</v>
      </c>
      <c r="H35" s="45">
        <f t="shared" si="2"/>
        <v>2015.4</v>
      </c>
    </row>
    <row r="36" spans="1:8">
      <c r="A36" s="39"/>
      <c r="B36" s="44"/>
      <c r="C36" s="46"/>
      <c r="D36" s="40"/>
      <c r="E36" s="44" t="s">
        <v>48</v>
      </c>
      <c r="F36" s="44">
        <f>16795*6</f>
        <v>100770</v>
      </c>
      <c r="G36" s="44">
        <v>0.042</v>
      </c>
      <c r="H36" s="45">
        <f t="shared" si="2"/>
        <v>4232.34</v>
      </c>
    </row>
    <row r="37" ht="28" spans="1:8">
      <c r="A37" s="39"/>
      <c r="B37" s="44"/>
      <c r="C37" s="46"/>
      <c r="D37" s="40"/>
      <c r="E37" s="40" t="s">
        <v>41</v>
      </c>
      <c r="F37" s="43">
        <f>13169+3616+10</f>
        <v>16795</v>
      </c>
      <c r="G37" s="44">
        <v>0.57</v>
      </c>
      <c r="H37" s="45">
        <f t="shared" si="2"/>
        <v>9573.15</v>
      </c>
    </row>
    <row r="38" ht="28" spans="1:8">
      <c r="A38" s="39">
        <v>46017</v>
      </c>
      <c r="B38" s="40" t="s">
        <v>49</v>
      </c>
      <c r="C38" s="41" t="s">
        <v>50</v>
      </c>
      <c r="D38" s="40" t="s">
        <v>51</v>
      </c>
      <c r="E38" s="42" t="s">
        <v>36</v>
      </c>
      <c r="F38" s="43">
        <f t="shared" ref="F38:F41" si="5">13470+4368+10</f>
        <v>17848</v>
      </c>
      <c r="G38" s="44">
        <v>0.26</v>
      </c>
      <c r="H38" s="45">
        <f t="shared" si="2"/>
        <v>4640.48</v>
      </c>
    </row>
    <row r="39" spans="1:8">
      <c r="A39" s="39"/>
      <c r="B39" s="44"/>
      <c r="C39" s="46"/>
      <c r="D39" s="40"/>
      <c r="E39" s="44" t="s">
        <v>37</v>
      </c>
      <c r="F39" s="43">
        <f t="shared" si="5"/>
        <v>17848</v>
      </c>
      <c r="G39" s="44">
        <v>0.09</v>
      </c>
      <c r="H39" s="45">
        <f t="shared" si="2"/>
        <v>1606.32</v>
      </c>
    </row>
    <row r="40" spans="1:8">
      <c r="A40" s="39"/>
      <c r="B40" s="44"/>
      <c r="C40" s="46"/>
      <c r="D40" s="40"/>
      <c r="E40" s="42" t="s">
        <v>38</v>
      </c>
      <c r="F40" s="43">
        <v>1092</v>
      </c>
      <c r="G40" s="44">
        <v>0.24</v>
      </c>
      <c r="H40" s="45">
        <f t="shared" si="2"/>
        <v>262.08</v>
      </c>
    </row>
    <row r="41" spans="1:8">
      <c r="A41" s="47">
        <v>46016</v>
      </c>
      <c r="B41" s="44"/>
      <c r="C41" s="46"/>
      <c r="D41" s="40"/>
      <c r="E41" s="44" t="s">
        <v>39</v>
      </c>
      <c r="F41" s="43">
        <f t="shared" si="5"/>
        <v>17848</v>
      </c>
      <c r="G41" s="44">
        <v>0.12</v>
      </c>
      <c r="H41" s="45">
        <f t="shared" si="2"/>
        <v>2141.76</v>
      </c>
    </row>
    <row r="42" spans="1:8">
      <c r="A42" s="47"/>
      <c r="B42" s="44"/>
      <c r="C42" s="46"/>
      <c r="D42" s="40"/>
      <c r="E42" s="44" t="s">
        <v>40</v>
      </c>
      <c r="F42" s="44">
        <f>17848*4</f>
        <v>71392</v>
      </c>
      <c r="G42" s="44">
        <v>0.042</v>
      </c>
      <c r="H42" s="45">
        <f t="shared" si="2"/>
        <v>2998.464</v>
      </c>
    </row>
    <row r="43" ht="28" spans="1:8">
      <c r="A43" s="48"/>
      <c r="B43" s="44"/>
      <c r="C43" s="46"/>
      <c r="D43" s="40"/>
      <c r="E43" s="40" t="s">
        <v>41</v>
      </c>
      <c r="F43" s="43">
        <f>13470+4368+10</f>
        <v>17848</v>
      </c>
      <c r="G43" s="44">
        <v>0.57</v>
      </c>
      <c r="H43" s="45">
        <f t="shared" si="2"/>
        <v>10173.36</v>
      </c>
    </row>
    <row r="44" ht="28" spans="1:8">
      <c r="A44" s="39">
        <v>45987</v>
      </c>
      <c r="B44" s="40" t="s">
        <v>52</v>
      </c>
      <c r="C44" s="41" t="s">
        <v>53</v>
      </c>
      <c r="D44" s="40" t="s">
        <v>54</v>
      </c>
      <c r="E44" s="42" t="s">
        <v>36</v>
      </c>
      <c r="F44" s="43">
        <f t="shared" ref="F44:F48" si="6">16013+4976+10</f>
        <v>20999</v>
      </c>
      <c r="G44" s="49">
        <v>0.26</v>
      </c>
      <c r="H44" s="45">
        <f t="shared" si="2"/>
        <v>5459.74</v>
      </c>
    </row>
    <row r="45" spans="1:8">
      <c r="A45" s="39"/>
      <c r="B45" s="44"/>
      <c r="C45" s="46"/>
      <c r="D45" s="40"/>
      <c r="E45" s="44" t="s">
        <v>37</v>
      </c>
      <c r="F45" s="43">
        <f t="shared" si="6"/>
        <v>20999</v>
      </c>
      <c r="G45" s="49">
        <v>0.09</v>
      </c>
      <c r="H45" s="45">
        <f t="shared" ref="H45:H54" si="7">F45*G45</f>
        <v>1889.91</v>
      </c>
    </row>
    <row r="46" spans="1:8">
      <c r="A46" s="39"/>
      <c r="B46" s="44"/>
      <c r="C46" s="46"/>
      <c r="D46" s="40"/>
      <c r="E46" s="42" t="s">
        <v>38</v>
      </c>
      <c r="F46" s="43">
        <v>1244</v>
      </c>
      <c r="G46" s="49">
        <v>0.24</v>
      </c>
      <c r="H46" s="45">
        <f t="shared" si="7"/>
        <v>298.56</v>
      </c>
    </row>
    <row r="47" spans="1:8">
      <c r="A47" s="39"/>
      <c r="B47" s="44"/>
      <c r="C47" s="46"/>
      <c r="D47" s="40"/>
      <c r="E47" s="44" t="s">
        <v>39</v>
      </c>
      <c r="F47" s="43">
        <f t="shared" si="6"/>
        <v>20999</v>
      </c>
      <c r="G47" s="49">
        <v>0.12</v>
      </c>
      <c r="H47" s="45">
        <f t="shared" si="7"/>
        <v>2519.88</v>
      </c>
    </row>
    <row r="48" ht="28" spans="1:8">
      <c r="A48" s="50">
        <v>45987</v>
      </c>
      <c r="B48" s="44"/>
      <c r="C48" s="46"/>
      <c r="D48" s="40"/>
      <c r="E48" s="40" t="s">
        <v>41</v>
      </c>
      <c r="F48" s="43">
        <f t="shared" si="6"/>
        <v>20999</v>
      </c>
      <c r="G48" s="49">
        <v>0.57</v>
      </c>
      <c r="H48" s="45">
        <f t="shared" si="7"/>
        <v>11969.43</v>
      </c>
    </row>
    <row r="49" spans="1:8">
      <c r="A49" s="48"/>
      <c r="B49" s="44"/>
      <c r="C49" s="46"/>
      <c r="D49" s="40"/>
      <c r="E49" s="44" t="s">
        <v>55</v>
      </c>
      <c r="F49" s="44">
        <v>40</v>
      </c>
      <c r="G49" s="49">
        <v>0</v>
      </c>
      <c r="H49" s="45">
        <f t="shared" si="7"/>
        <v>0</v>
      </c>
    </row>
    <row r="50" ht="28" spans="1:8">
      <c r="A50" s="39">
        <v>46017</v>
      </c>
      <c r="B50" s="40" t="s">
        <v>56</v>
      </c>
      <c r="C50" s="41" t="s">
        <v>57</v>
      </c>
      <c r="D50" s="40" t="s">
        <v>58</v>
      </c>
      <c r="E50" s="42" t="s">
        <v>59</v>
      </c>
      <c r="F50" s="43">
        <f>2097+10</f>
        <v>2107</v>
      </c>
      <c r="G50" s="44">
        <v>0.26</v>
      </c>
      <c r="H50" s="45">
        <f t="shared" si="7"/>
        <v>547.82</v>
      </c>
    </row>
    <row r="51" spans="1:8">
      <c r="A51" s="39"/>
      <c r="B51" s="44"/>
      <c r="C51" s="46"/>
      <c r="D51" s="40"/>
      <c r="E51" s="44" t="s">
        <v>37</v>
      </c>
      <c r="F51" s="43">
        <v>2107</v>
      </c>
      <c r="G51" s="44">
        <v>0.09</v>
      </c>
      <c r="H51" s="45">
        <f t="shared" si="7"/>
        <v>189.63</v>
      </c>
    </row>
    <row r="52" spans="1:8">
      <c r="A52" s="47">
        <v>46016</v>
      </c>
      <c r="B52" s="44"/>
      <c r="C52" s="46"/>
      <c r="D52" s="40"/>
      <c r="E52" s="44" t="s">
        <v>39</v>
      </c>
      <c r="F52" s="43">
        <v>2107</v>
      </c>
      <c r="G52" s="44">
        <v>0.12</v>
      </c>
      <c r="H52" s="45">
        <f t="shared" si="7"/>
        <v>252.84</v>
      </c>
    </row>
    <row r="53" spans="1:8">
      <c r="A53" s="47"/>
      <c r="B53" s="44"/>
      <c r="C53" s="46"/>
      <c r="D53" s="40"/>
      <c r="E53" s="44" t="s">
        <v>40</v>
      </c>
      <c r="F53" s="44">
        <f>2107*4</f>
        <v>8428</v>
      </c>
      <c r="G53" s="44">
        <v>0.042</v>
      </c>
      <c r="H53" s="45">
        <f t="shared" si="7"/>
        <v>353.976</v>
      </c>
    </row>
    <row r="54" ht="28" spans="1:8">
      <c r="A54" s="48"/>
      <c r="B54" s="44"/>
      <c r="C54" s="46"/>
      <c r="D54" s="40"/>
      <c r="E54" s="40" t="s">
        <v>41</v>
      </c>
      <c r="F54" s="43">
        <v>2107</v>
      </c>
      <c r="G54" s="44">
        <v>0.57</v>
      </c>
      <c r="H54" s="45">
        <f t="shared" si="7"/>
        <v>1200.99</v>
      </c>
    </row>
    <row r="55" ht="28" spans="1:8">
      <c r="A55" s="39">
        <v>46026</v>
      </c>
      <c r="B55" s="40" t="s">
        <v>60</v>
      </c>
      <c r="C55" s="51" t="s">
        <v>61</v>
      </c>
      <c r="D55" s="40" t="s">
        <v>62</v>
      </c>
      <c r="E55" s="40" t="s">
        <v>59</v>
      </c>
      <c r="F55" s="44">
        <f t="shared" ref="F55:F58" si="8">12770+4024+10</f>
        <v>16804</v>
      </c>
      <c r="G55" s="52">
        <v>0.26</v>
      </c>
      <c r="H55" s="53">
        <f t="shared" ref="H55:H79" si="9">F55*G55</f>
        <v>4369.04</v>
      </c>
    </row>
    <row r="56" spans="1:8">
      <c r="A56" s="39"/>
      <c r="B56" s="44"/>
      <c r="C56" s="54"/>
      <c r="D56" s="40"/>
      <c r="E56" s="44" t="s">
        <v>37</v>
      </c>
      <c r="F56" s="44">
        <f t="shared" si="8"/>
        <v>16804</v>
      </c>
      <c r="G56" s="44">
        <v>0.09</v>
      </c>
      <c r="H56" s="53">
        <f t="shared" si="9"/>
        <v>1512.36</v>
      </c>
    </row>
    <row r="57" spans="1:8">
      <c r="A57" s="39"/>
      <c r="B57" s="44"/>
      <c r="C57" s="54"/>
      <c r="D57" s="40"/>
      <c r="E57" s="44" t="s">
        <v>38</v>
      </c>
      <c r="F57" s="44">
        <v>1006</v>
      </c>
      <c r="G57" s="44">
        <v>0.24</v>
      </c>
      <c r="H57" s="53">
        <f t="shared" si="9"/>
        <v>241.44</v>
      </c>
    </row>
    <row r="58" spans="1:8">
      <c r="A58" s="39">
        <v>46022</v>
      </c>
      <c r="B58" s="44"/>
      <c r="C58" s="54"/>
      <c r="D58" s="40"/>
      <c r="E58" s="44" t="s">
        <v>39</v>
      </c>
      <c r="F58" s="44">
        <f t="shared" si="8"/>
        <v>16804</v>
      </c>
      <c r="G58" s="44">
        <v>0.12</v>
      </c>
      <c r="H58" s="53">
        <f t="shared" si="9"/>
        <v>2016.48</v>
      </c>
    </row>
    <row r="59" spans="1:8">
      <c r="A59" s="39">
        <v>46038</v>
      </c>
      <c r="B59" s="44"/>
      <c r="C59" s="54"/>
      <c r="D59" s="40"/>
      <c r="E59" s="44" t="s">
        <v>40</v>
      </c>
      <c r="F59" s="44">
        <f>16804*4</f>
        <v>67216</v>
      </c>
      <c r="G59" s="44">
        <f>0.042</f>
        <v>0.042</v>
      </c>
      <c r="H59" s="53">
        <f t="shared" si="9"/>
        <v>2823.072</v>
      </c>
    </row>
    <row r="60" ht="28" spans="1:8">
      <c r="A60" s="39">
        <v>46022</v>
      </c>
      <c r="B60" s="44"/>
      <c r="C60" s="54"/>
      <c r="D60" s="40"/>
      <c r="E60" s="40" t="s">
        <v>41</v>
      </c>
      <c r="F60" s="44">
        <f>12770+4024+10</f>
        <v>16804</v>
      </c>
      <c r="G60" s="44">
        <v>0.57</v>
      </c>
      <c r="H60" s="53">
        <f t="shared" si="9"/>
        <v>9578.28</v>
      </c>
    </row>
    <row r="61" ht="28" spans="1:8">
      <c r="A61" s="39">
        <v>46039</v>
      </c>
      <c r="B61" s="40" t="s">
        <v>63</v>
      </c>
      <c r="C61" s="51" t="s">
        <v>64</v>
      </c>
      <c r="D61" s="40" t="s">
        <v>65</v>
      </c>
      <c r="E61" s="40" t="s">
        <v>59</v>
      </c>
      <c r="F61" s="44">
        <f t="shared" ref="F61:F64" si="10">26174+8456+20</f>
        <v>34650</v>
      </c>
      <c r="G61" s="44">
        <v>0.26</v>
      </c>
      <c r="H61" s="45">
        <f t="shared" si="9"/>
        <v>9009</v>
      </c>
    </row>
    <row r="62" spans="1:8">
      <c r="A62" s="39"/>
      <c r="B62" s="44"/>
      <c r="C62" s="54"/>
      <c r="D62" s="40"/>
      <c r="E62" s="44" t="s">
        <v>37</v>
      </c>
      <c r="F62" s="44">
        <f t="shared" si="10"/>
        <v>34650</v>
      </c>
      <c r="G62" s="44">
        <v>0.09</v>
      </c>
      <c r="H62" s="45">
        <f t="shared" si="9"/>
        <v>3118.5</v>
      </c>
    </row>
    <row r="63" spans="1:8">
      <c r="A63" s="39"/>
      <c r="B63" s="44"/>
      <c r="C63" s="54"/>
      <c r="D63" s="40"/>
      <c r="E63" s="44" t="s">
        <v>38</v>
      </c>
      <c r="F63" s="44">
        <v>2114</v>
      </c>
      <c r="G63" s="44">
        <v>0.24</v>
      </c>
      <c r="H63" s="45">
        <f t="shared" si="9"/>
        <v>507.36</v>
      </c>
    </row>
    <row r="64" spans="1:8">
      <c r="A64" s="50">
        <v>46035</v>
      </c>
      <c r="B64" s="44"/>
      <c r="C64" s="54"/>
      <c r="D64" s="40"/>
      <c r="E64" s="44" t="s">
        <v>39</v>
      </c>
      <c r="F64" s="44">
        <f t="shared" si="10"/>
        <v>34650</v>
      </c>
      <c r="G64" s="44">
        <v>0.12</v>
      </c>
      <c r="H64" s="45">
        <f t="shared" si="9"/>
        <v>4158</v>
      </c>
    </row>
    <row r="65" spans="1:8">
      <c r="A65" s="47"/>
      <c r="B65" s="44"/>
      <c r="C65" s="54"/>
      <c r="D65" s="40"/>
      <c r="E65" s="44" t="s">
        <v>40</v>
      </c>
      <c r="F65" s="44">
        <f>34650*4</f>
        <v>138600</v>
      </c>
      <c r="G65" s="44">
        <f>0.042</f>
        <v>0.042</v>
      </c>
      <c r="H65" s="45">
        <f t="shared" si="9"/>
        <v>5821.2</v>
      </c>
    </row>
    <row r="66" ht="28" spans="1:8">
      <c r="A66" s="48"/>
      <c r="B66" s="44"/>
      <c r="C66" s="54"/>
      <c r="D66" s="40"/>
      <c r="E66" s="40" t="s">
        <v>41</v>
      </c>
      <c r="F66" s="44">
        <f>26174+8456+20</f>
        <v>34650</v>
      </c>
      <c r="G66" s="44">
        <v>0.57</v>
      </c>
      <c r="H66" s="45">
        <f t="shared" si="9"/>
        <v>19750.5</v>
      </c>
    </row>
    <row r="67" ht="28" spans="1:8">
      <c r="A67" s="39">
        <v>46038</v>
      </c>
      <c r="B67" s="40" t="s">
        <v>66</v>
      </c>
      <c r="C67" s="51" t="s">
        <v>67</v>
      </c>
      <c r="D67" s="40" t="s">
        <v>68</v>
      </c>
      <c r="E67" s="55" t="s">
        <v>69</v>
      </c>
      <c r="F67" s="44">
        <f t="shared" ref="F67:F69" si="11">15748+10</f>
        <v>15758</v>
      </c>
      <c r="G67" s="44">
        <v>0.65</v>
      </c>
      <c r="H67" s="45">
        <f t="shared" si="9"/>
        <v>10242.7</v>
      </c>
    </row>
    <row r="68" spans="1:8">
      <c r="A68" s="39"/>
      <c r="B68" s="44"/>
      <c r="C68" s="54"/>
      <c r="D68" s="40"/>
      <c r="E68" s="44" t="s">
        <v>37</v>
      </c>
      <c r="F68" s="44">
        <f t="shared" si="11"/>
        <v>15758</v>
      </c>
      <c r="G68" s="44">
        <v>0.09</v>
      </c>
      <c r="H68" s="45">
        <f t="shared" si="9"/>
        <v>1418.22</v>
      </c>
    </row>
    <row r="69" spans="1:8">
      <c r="A69" s="39">
        <v>46035</v>
      </c>
      <c r="B69" s="44"/>
      <c r="C69" s="54"/>
      <c r="D69" s="40"/>
      <c r="E69" s="44" t="s">
        <v>70</v>
      </c>
      <c r="F69" s="44">
        <f t="shared" si="11"/>
        <v>15758</v>
      </c>
      <c r="G69" s="44">
        <v>0.12</v>
      </c>
      <c r="H69" s="45">
        <f t="shared" si="9"/>
        <v>1890.96</v>
      </c>
    </row>
    <row r="70" spans="1:8">
      <c r="A70" s="39">
        <v>46045</v>
      </c>
      <c r="B70" s="44"/>
      <c r="C70" s="54"/>
      <c r="D70" s="40"/>
      <c r="E70" s="44" t="s">
        <v>71</v>
      </c>
      <c r="F70" s="44">
        <f>15758*6</f>
        <v>94548</v>
      </c>
      <c r="G70" s="44">
        <v>0.048</v>
      </c>
      <c r="H70" s="45">
        <f t="shared" si="9"/>
        <v>4538.304</v>
      </c>
    </row>
    <row r="71" spans="1:8">
      <c r="A71" s="39">
        <v>46036</v>
      </c>
      <c r="B71" s="44"/>
      <c r="C71" s="54"/>
      <c r="D71" s="40"/>
      <c r="E71" s="44" t="s">
        <v>72</v>
      </c>
      <c r="F71" s="44">
        <f>15748+10</f>
        <v>15758</v>
      </c>
      <c r="G71" s="44">
        <v>0.57</v>
      </c>
      <c r="H71" s="45">
        <f t="shared" si="9"/>
        <v>8982.06</v>
      </c>
    </row>
    <row r="72" spans="1:8">
      <c r="A72" s="39">
        <v>46048</v>
      </c>
      <c r="B72" s="40" t="s">
        <v>66</v>
      </c>
      <c r="C72" s="51" t="s">
        <v>73</v>
      </c>
      <c r="D72" s="40" t="s">
        <v>74</v>
      </c>
      <c r="E72" s="44" t="s">
        <v>75</v>
      </c>
      <c r="F72" s="44">
        <v>15758</v>
      </c>
      <c r="G72" s="44">
        <v>0.08</v>
      </c>
      <c r="H72" s="45">
        <f t="shared" si="9"/>
        <v>1260.64</v>
      </c>
    </row>
    <row r="73" spans="1:8">
      <c r="A73" s="39"/>
      <c r="B73" s="44"/>
      <c r="C73" s="54"/>
      <c r="D73" s="40"/>
      <c r="E73" s="44" t="s">
        <v>76</v>
      </c>
      <c r="F73" s="44">
        <v>15758</v>
      </c>
      <c r="G73" s="44">
        <v>0.08</v>
      </c>
      <c r="H73" s="45">
        <f t="shared" si="9"/>
        <v>1260.64</v>
      </c>
    </row>
    <row r="74" ht="28" spans="1:8">
      <c r="A74" s="39">
        <v>46039</v>
      </c>
      <c r="B74" s="40" t="s">
        <v>77</v>
      </c>
      <c r="C74" s="51" t="s">
        <v>78</v>
      </c>
      <c r="D74" s="40" t="s">
        <v>79</v>
      </c>
      <c r="E74" s="40" t="s">
        <v>59</v>
      </c>
      <c r="F74" s="44">
        <f t="shared" ref="F74:F77" si="12">27059+8616+20</f>
        <v>35695</v>
      </c>
      <c r="G74" s="44">
        <v>0.26</v>
      </c>
      <c r="H74" s="45">
        <f t="shared" si="9"/>
        <v>9280.7</v>
      </c>
    </row>
    <row r="75" spans="1:8">
      <c r="A75" s="39"/>
      <c r="B75" s="44"/>
      <c r="C75" s="54"/>
      <c r="D75" s="40"/>
      <c r="E75" s="44" t="s">
        <v>37</v>
      </c>
      <c r="F75" s="44">
        <f t="shared" si="12"/>
        <v>35695</v>
      </c>
      <c r="G75" s="44">
        <v>0.09</v>
      </c>
      <c r="H75" s="45">
        <f t="shared" si="9"/>
        <v>3212.55</v>
      </c>
    </row>
    <row r="76" spans="1:8">
      <c r="A76" s="39"/>
      <c r="B76" s="44"/>
      <c r="C76" s="54"/>
      <c r="D76" s="40"/>
      <c r="E76" s="44" t="s">
        <v>38</v>
      </c>
      <c r="F76" s="44">
        <v>2154</v>
      </c>
      <c r="G76" s="44">
        <v>0.24</v>
      </c>
      <c r="H76" s="45">
        <f t="shared" si="9"/>
        <v>516.96</v>
      </c>
    </row>
    <row r="77" spans="1:8">
      <c r="A77" s="39">
        <v>46035</v>
      </c>
      <c r="B77" s="44"/>
      <c r="C77" s="54"/>
      <c r="D77" s="40"/>
      <c r="E77" s="44" t="s">
        <v>39</v>
      </c>
      <c r="F77" s="44">
        <f t="shared" si="12"/>
        <v>35695</v>
      </c>
      <c r="G77" s="44">
        <v>0.12</v>
      </c>
      <c r="H77" s="45">
        <f t="shared" si="9"/>
        <v>4283.4</v>
      </c>
    </row>
    <row r="78" spans="1:8">
      <c r="A78" s="39">
        <v>46040</v>
      </c>
      <c r="B78" s="44"/>
      <c r="C78" s="54"/>
      <c r="D78" s="40"/>
      <c r="E78" s="44" t="s">
        <v>40</v>
      </c>
      <c r="F78" s="44">
        <f>35695*4</f>
        <v>142780</v>
      </c>
      <c r="G78" s="44">
        <f>0.042</f>
        <v>0.042</v>
      </c>
      <c r="H78" s="45">
        <f t="shared" si="9"/>
        <v>5996.76</v>
      </c>
    </row>
    <row r="79" ht="28" spans="1:8">
      <c r="A79" s="39">
        <v>46035</v>
      </c>
      <c r="B79" s="44"/>
      <c r="C79" s="54"/>
      <c r="D79" s="40"/>
      <c r="E79" s="40" t="s">
        <v>41</v>
      </c>
      <c r="F79" s="44">
        <f>27059+8616+20</f>
        <v>35695</v>
      </c>
      <c r="G79" s="44">
        <v>0.57</v>
      </c>
      <c r="H79" s="45">
        <f t="shared" si="9"/>
        <v>20346.15</v>
      </c>
    </row>
    <row r="80" ht="25" customHeight="1" spans="1:8">
      <c r="A80" s="56"/>
      <c r="B80" s="57"/>
      <c r="C80" s="58"/>
      <c r="D80" s="59"/>
      <c r="E80" s="57"/>
      <c r="F80" s="57"/>
      <c r="G80" s="57"/>
      <c r="H80" s="60">
        <f>SUM(H3:H79)</f>
        <v>320440.652</v>
      </c>
    </row>
    <row r="81" spans="1:10">
      <c r="A81" s="56"/>
      <c r="B81" s="57"/>
      <c r="C81" s="58"/>
      <c r="D81" s="59"/>
      <c r="E81" s="57"/>
      <c r="F81" s="57"/>
      <c r="G81" s="57"/>
      <c r="H81" s="61"/>
    </row>
    <row r="82" spans="1:10">
      <c r="A82" s="56"/>
      <c r="B82" s="57"/>
      <c r="C82" s="58"/>
      <c r="D82" s="59"/>
      <c r="E82" s="57"/>
      <c r="F82" s="57"/>
      <c r="G82" s="57"/>
      <c r="H82" s="61"/>
    </row>
    <row r="84" ht="28.5" spans="1:10">
      <c r="A84" s="62" t="s">
        <v>80</v>
      </c>
      <c r="B84" s="62"/>
      <c r="C84" s="62"/>
      <c r="D84" s="62"/>
      <c r="E84" s="62"/>
      <c r="F84" s="62"/>
      <c r="G84" s="62"/>
      <c r="H84" s="62"/>
      <c r="I84" s="62"/>
      <c r="J84" s="62"/>
    </row>
    <row r="85" ht="29" spans="1:10">
      <c r="A85" s="63" t="s">
        <v>81</v>
      </c>
      <c r="B85" s="63" t="s">
        <v>82</v>
      </c>
      <c r="C85" s="63" t="s">
        <v>83</v>
      </c>
      <c r="D85" s="64" t="s">
        <v>84</v>
      </c>
      <c r="E85" s="63" t="s">
        <v>85</v>
      </c>
      <c r="F85" s="65" t="s">
        <v>86</v>
      </c>
      <c r="G85" s="63" t="s">
        <v>87</v>
      </c>
      <c r="H85" s="63" t="s">
        <v>88</v>
      </c>
      <c r="I85" s="64" t="s">
        <v>89</v>
      </c>
      <c r="J85" s="63" t="s">
        <v>90</v>
      </c>
    </row>
    <row r="86" ht="42.5" spans="1:10">
      <c r="A86" s="63"/>
      <c r="B86" s="63"/>
      <c r="C86" s="63"/>
      <c r="D86" s="66" t="s">
        <v>91</v>
      </c>
      <c r="E86" s="63"/>
      <c r="F86" s="67" t="s">
        <v>92</v>
      </c>
      <c r="G86" s="63"/>
      <c r="H86" s="63"/>
      <c r="I86" s="68" t="s">
        <v>93</v>
      </c>
      <c r="J86" s="63"/>
    </row>
    <row r="87" ht="42" spans="1:10">
      <c r="A87" s="69">
        <v>1</v>
      </c>
      <c r="B87" s="70">
        <v>46080</v>
      </c>
      <c r="C87" s="63" t="s">
        <v>94</v>
      </c>
      <c r="D87" s="63" t="s">
        <v>95</v>
      </c>
      <c r="E87" s="63" t="s">
        <v>96</v>
      </c>
      <c r="F87" s="63" t="s">
        <v>96</v>
      </c>
      <c r="G87" s="63" t="s">
        <v>96</v>
      </c>
      <c r="H87" s="63" t="s">
        <v>96</v>
      </c>
      <c r="I87" s="71">
        <v>293073.808</v>
      </c>
      <c r="J87" s="63"/>
    </row>
  </sheetData>
  <mergeCells count="70">
    <mergeCell ref="A1:H1"/>
    <mergeCell ref="A84:J84"/>
    <mergeCell ref="A3:A4"/>
    <mergeCell ref="A20:A22"/>
    <mergeCell ref="A23:A25"/>
    <mergeCell ref="A26:A28"/>
    <mergeCell ref="A29:A31"/>
    <mergeCell ref="A32:A34"/>
    <mergeCell ref="A35:A37"/>
    <mergeCell ref="A38:A40"/>
    <mergeCell ref="A41:A43"/>
    <mergeCell ref="A44:A47"/>
    <mergeCell ref="A48:A49"/>
    <mergeCell ref="A50:A51"/>
    <mergeCell ref="A52:A54"/>
    <mergeCell ref="A55:A57"/>
    <mergeCell ref="A61:A63"/>
    <mergeCell ref="A64:A66"/>
    <mergeCell ref="A67:A68"/>
    <mergeCell ref="A72:A73"/>
    <mergeCell ref="A74:A76"/>
    <mergeCell ref="A85:A86"/>
    <mergeCell ref="B3:B4"/>
    <mergeCell ref="B6:B12"/>
    <mergeCell ref="B13:B19"/>
    <mergeCell ref="B20:B25"/>
    <mergeCell ref="B26:B31"/>
    <mergeCell ref="B32:B37"/>
    <mergeCell ref="B38:B43"/>
    <mergeCell ref="B44:B49"/>
    <mergeCell ref="B50:B54"/>
    <mergeCell ref="B55:B60"/>
    <mergeCell ref="B61:B66"/>
    <mergeCell ref="B67:B71"/>
    <mergeCell ref="B72:B73"/>
    <mergeCell ref="B74:B79"/>
    <mergeCell ref="B85:B86"/>
    <mergeCell ref="C3:C4"/>
    <mergeCell ref="C6:C12"/>
    <mergeCell ref="C13:C19"/>
    <mergeCell ref="C20:C25"/>
    <mergeCell ref="C26:C31"/>
    <mergeCell ref="C32:C37"/>
    <mergeCell ref="C38:C43"/>
    <mergeCell ref="C44:C49"/>
    <mergeCell ref="C50:C54"/>
    <mergeCell ref="C55:C60"/>
    <mergeCell ref="C61:C66"/>
    <mergeCell ref="C67:C71"/>
    <mergeCell ref="C72:C73"/>
    <mergeCell ref="C74:C79"/>
    <mergeCell ref="C85:C86"/>
    <mergeCell ref="D3:D4"/>
    <mergeCell ref="D6:D12"/>
    <mergeCell ref="D13:D19"/>
    <mergeCell ref="D20:D25"/>
    <mergeCell ref="D26:D31"/>
    <mergeCell ref="D32:D37"/>
    <mergeCell ref="D38:D43"/>
    <mergeCell ref="D44:D49"/>
    <mergeCell ref="D50:D54"/>
    <mergeCell ref="D55:D60"/>
    <mergeCell ref="D61:D66"/>
    <mergeCell ref="D67:D71"/>
    <mergeCell ref="D72:D73"/>
    <mergeCell ref="D74:D79"/>
    <mergeCell ref="E85:E86"/>
    <mergeCell ref="G85:G86"/>
    <mergeCell ref="H85:H86"/>
    <mergeCell ref="J85:J86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吉胜达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Z&amp;M&amp;L</cp:lastModifiedBy>
  <dcterms:created xsi:type="dcterms:W3CDTF">2023-05-12T11:15:00Z</dcterms:created>
  <dcterms:modified xsi:type="dcterms:W3CDTF">2026-02-27T13:50:26Z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96A672A433E240938D25B33744216440_12</vt:lpwstr>
  </property>
  <property fmtid="{D5CDD505-2E9C-101B-9397-08002B2CF9AE}" pid="4" name="CalculationRule">
    <vt:i4>0</vt:i4>
  </property>
</Properties>
</file>