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 firstSheet="1" activeTab="1"/>
  </bookViews>
  <sheets>
    <sheet name="2020" sheetId="15" state="hidden" r:id="rId1"/>
    <sheet name="万鸿服饰" sheetId="20" r:id="rId2"/>
    <sheet name="." sheetId="21" r:id="rId3"/>
  </sheets>
  <definedNames>
    <definedName name="_xlnm._FilterDatabase" localSheetId="0" hidden="1">'2020'!$A$2:$I$43</definedName>
    <definedName name="_xlnm._FilterDatabase" localSheetId="1" hidden="1">万鸿服饰!$A$2:$I$50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<sst xmlns="http://schemas.openxmlformats.org/spreadsheetml/2006/main" count="169" uniqueCount="84">
  <si>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</si>
  <si>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</si>
  <si>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</si>
  <si>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</si>
  <si>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</si>
  <si>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</si>
  <si>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</si>
  <si>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</si>
  <si>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</si>
  <si>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</si>
  <si>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</si>
  <si>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</si>
  <si>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</si>
  <si>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</si>
  <si>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</si>
  <si>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</si>
  <si>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</si>
  <si>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</si>
  <si>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</si>
  <si>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</si>
  <si>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</si>
  <si>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</si>
  <si>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</si>
  <si>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</si>
  <si>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</si>
  <si>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</si>
  <si>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</si>
  <si>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</si>
  <si>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</si>
  <si>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</si>
  <si>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</si>
  <si>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</si>
  <si>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</si>
  <si>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</si>
  <si>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</si>
  <si>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</si>
  <si>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</si>
  <si>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</si>
  <si>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</si>
  <si>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</si>
  <si>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</si>
  <si>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</si>
  <si>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</si>
  <si>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</si>
  <si>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</si>
  <si>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</si>
  <si>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</si>
  <si>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</si>
  <si>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</si>
  <si>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寄出日期</t>
  </si>
  <si>
    <t>孔德研</t>
  </si>
  <si>
    <t>WHDY25KIDS077</t>
  </si>
  <si>
    <r>
      <rPr>
        <sz val="10"/>
        <rFont val="微软雅黑"/>
        <charset val="134"/>
      </rPr>
      <t xml:space="preserve">5644-785  女小童上装  CHINA  S2026  RFID  连体婴儿泳衣 TIMELESS系列  </t>
    </r>
    <r>
      <rPr>
        <sz val="10"/>
        <color rgb="FFFF0000"/>
        <rFont val="微软雅黑"/>
        <charset val="134"/>
      </rPr>
      <t>泉州多胜服饰</t>
    </r>
  </si>
  <si>
    <t>尺码主标 WPZKCAP004（26*37mm）</t>
  </si>
  <si>
    <t>通用主标 WPZKCAP003（65*18mm）</t>
  </si>
  <si>
    <t>价格牌 HPZKCAP006（60*110mm）-对裱</t>
  </si>
  <si>
    <t>红蓝价格贴 RCZPB011+RCZPB012</t>
  </si>
  <si>
    <t>吊粒 MRZKALL008（250mm）-新版</t>
  </si>
  <si>
    <t>吊粒 MRZKALL008（250mm）-新版-大货样</t>
  </si>
  <si>
    <t>洗标 CLZKUNS003（60*40mm）*4</t>
  </si>
  <si>
    <t>防火标PLZKSPC001（23*40mm）</t>
  </si>
  <si>
    <t>洗标 CLZCALL013（60*40mm）RFID页</t>
  </si>
  <si>
    <t>洗标 CLZCALL013（60*40mm）RFID页-大货样</t>
  </si>
  <si>
    <t>WHDY25KIDS079</t>
  </si>
  <si>
    <r>
      <rPr>
        <sz val="10"/>
        <rFont val="微软雅黑"/>
        <charset val="134"/>
      </rPr>
      <t xml:space="preserve">5644-463  男小童上装 CHINA  S2026  RFID 泳装 </t>
    </r>
    <r>
      <rPr>
        <sz val="10"/>
        <color rgb="FFFF0000"/>
        <rFont val="微软雅黑"/>
        <charset val="134"/>
      </rPr>
      <t>泉州多胜服饰</t>
    </r>
  </si>
  <si>
    <t>主标 PLZCALL005（55*10mm）印标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</si>
  <si>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</si>
  <si>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吊粒 MRZKALL008（250mm）-新版+4%</t>
  </si>
  <si>
    <t>洗标 CLZKUNS003（60*40mm）*3</t>
  </si>
  <si>
    <t>WHDY25KIDS080</t>
  </si>
  <si>
    <r>
      <rPr>
        <sz val="10"/>
        <rFont val="微软雅黑"/>
        <charset val="134"/>
      </rPr>
      <t xml:space="preserve">5644-457  男小童下装 CHINA  S2026  RFID 泳装 </t>
    </r>
    <r>
      <rPr>
        <sz val="10"/>
        <color rgb="FFFF0000"/>
        <rFont val="微软雅黑"/>
        <charset val="134"/>
      </rPr>
      <t>泉州多胜服饰</t>
    </r>
  </si>
  <si>
    <t>黑色价格贴 RCZPB013</t>
  </si>
  <si>
    <t>WHDY26KIDS002</t>
  </si>
  <si>
    <r>
      <rPr>
        <sz val="10"/>
        <color theme="1"/>
        <rFont val="微软雅黑"/>
        <charset val="134"/>
      </rPr>
      <t>5644-463  男小童上装 CHINA  S2026  RFID 泳装</t>
    </r>
    <r>
      <rPr>
        <sz val="10"/>
        <color rgb="FFFF0000"/>
        <rFont val="微软雅黑"/>
        <charset val="134"/>
      </rPr>
      <t xml:space="preserve"> 泉州多胜服饰</t>
    </r>
  </si>
  <si>
    <t>说明书 ADZCTCW008（44*56mm）-删减版  按页出</t>
  </si>
  <si>
    <t>新系统</t>
  </si>
  <si>
    <t>ZRJGF26001（ADZCTCW008说明书手工费）</t>
  </si>
  <si>
    <t>WHDY26KIDS003</t>
  </si>
  <si>
    <r>
      <rPr>
        <sz val="10"/>
        <rFont val="微软雅黑"/>
        <charset val="134"/>
      </rPr>
      <t xml:space="preserve">5644-258  男小童上装  CHINA  S2026  RFID 泳装 </t>
    </r>
    <r>
      <rPr>
        <sz val="10"/>
        <color rgb="FFFF0000"/>
        <rFont val="微软雅黑"/>
        <charset val="134"/>
      </rPr>
      <t>泉州多胜服饰</t>
    </r>
  </si>
  <si>
    <t>WHDY26KIDS004</t>
  </si>
  <si>
    <r>
      <rPr>
        <sz val="10"/>
        <rFont val="微软雅黑"/>
        <charset val="134"/>
      </rPr>
      <t xml:space="preserve">5644-785  女小童上装  CHINA  S2026  RFID  南美单 连体婴儿泳衣 TIMELESS系列  </t>
    </r>
    <r>
      <rPr>
        <sz val="10"/>
        <color rgb="FFFF0000"/>
        <rFont val="微软雅黑"/>
        <charset val="134"/>
      </rPr>
      <t>泉州多胜服饰</t>
    </r>
  </si>
  <si>
    <t>洗标 CLZKUNS003（60*40mm）*5</t>
  </si>
  <si>
    <t>WHDY26KIDS005</t>
  </si>
  <si>
    <r>
      <rPr>
        <sz val="10"/>
        <color theme="1"/>
        <rFont val="微软雅黑"/>
        <charset val="134"/>
      </rPr>
      <t xml:space="preserve">5644-785  女小童上装  CHINA  S2026  RFID 补单 连体婴儿泳衣 TIMELESS系列 </t>
    </r>
    <r>
      <rPr>
        <sz val="10"/>
        <color rgb="FFFF0000"/>
        <rFont val="微软雅黑"/>
        <charset val="134"/>
      </rPr>
      <t xml:space="preserve"> 泉州多胜服饰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</si>
</sst>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yyyy/m/d;@"/>
    <numFmt numFmtId="181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0" fontId="6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 wrapText="1"/>
    </xf>
    <xf numFmtId="176" fontId="8" fillId="4" borderId="3" xfId="0" applyNumberFormat="1" applyFont="1" applyFill="1" applyBorder="1" applyAlignment="1">
      <alignment horizontal="left" vertical="center"/>
    </xf>
    <xf numFmtId="177" fontId="8" fillId="4" borderId="3" xfId="0" applyNumberFormat="1" applyFont="1" applyFill="1" applyBorder="1" applyAlignment="1">
      <alignment horizontal="left" vertical="center"/>
    </xf>
    <xf numFmtId="178" fontId="8" fillId="4" borderId="3" xfId="0" applyNumberFormat="1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58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81" fontId="11" fillId="4" borderId="1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58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>
      <alignment vertical="center"/>
    </xf>
    <xf numFmtId="0" fontId="14" fillId="3" borderId="1" xfId="0" applyFont="1" applyFill="1" applyBorder="1" applyAlignment="1">
      <alignment horizontal="left" vertical="center"/>
    </xf>
    <xf numFmtId="181" fontId="14" fillId="3" borderId="1" xfId="0" applyNumberFormat="1" applyFont="1" applyFill="1" applyBorder="1">
      <alignment vertical="center"/>
    </xf>
    <xf numFmtId="177" fontId="14" fillId="3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BFBFBF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41" customWidth="1"/>
    <col min="5" max="5" width="32.5454545454545" style="41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42" t="s">
        <v>0</v>
      </c>
      <c r="B1" s="42"/>
      <c r="C1" s="42"/>
      <c r="D1" s="42"/>
      <c r="E1" s="42"/>
      <c r="F1" s="42"/>
      <c r="G1" s="42"/>
      <c r="H1" s="42"/>
      <c r="I1" s="43"/>
    </row>
    <row r="2" spans="1:9">
      <c r="A2" s="44" t="s">
        <v>1</v>
      </c>
      <c r="B2" s="44" t="s">
        <v>2</v>
      </c>
      <c r="C2" s="45" t="s">
        <v>3</v>
      </c>
      <c r="D2" s="44" t="s">
        <v>4</v>
      </c>
      <c r="E2" s="46" t="s">
        <v>5</v>
      </c>
      <c r="F2" s="47" t="s">
        <v>6</v>
      </c>
      <c r="G2" s="48" t="s">
        <v>7</v>
      </c>
      <c r="H2" s="49" t="s">
        <v>8</v>
      </c>
      <c r="I2" s="50" t="s">
        <v>9</v>
      </c>
    </row>
    <row r="3" customHeight="1" spans="1:9">
      <c r="A3" s="51">
        <v>44126</v>
      </c>
      <c r="B3" s="52" t="s">
        <v>10</v>
      </c>
      <c r="C3" s="53" t="s">
        <v>11</v>
      </c>
      <c r="D3" s="52" t="s">
        <v>12</v>
      </c>
      <c r="E3" s="54" t="s">
        <v>13</v>
      </c>
      <c r="F3" s="55">
        <f>30403*1.02</f>
        <v>31011.06</v>
      </c>
      <c r="G3" s="56">
        <v>0.25</v>
      </c>
      <c r="H3" s="57">
        <f t="shared" ref="H3:H15" si="0">F3*G3</f>
        <v>7752.765</v>
      </c>
      <c r="I3" s="58"/>
    </row>
    <row r="4" spans="1:9">
      <c r="A4" s="53"/>
      <c r="B4" s="53"/>
      <c r="C4" s="53"/>
      <c r="D4" s="53"/>
      <c r="E4" s="59" t="s">
        <v>14</v>
      </c>
      <c r="F4" s="55">
        <f>30403*1.02</f>
        <v>31011.06</v>
      </c>
      <c r="G4" s="52">
        <v>0.12</v>
      </c>
      <c r="H4" s="57">
        <f t="shared" si="0"/>
        <v>3721.3272</v>
      </c>
      <c r="I4" s="58"/>
    </row>
    <row r="5" spans="1:9">
      <c r="A5" s="53"/>
      <c r="B5" s="53"/>
      <c r="C5" s="53"/>
      <c r="D5" s="53"/>
      <c r="E5" s="52" t="s">
        <v>15</v>
      </c>
      <c r="F5" s="55">
        <f>30403*2*1.02</f>
        <v>62022.12</v>
      </c>
      <c r="G5" s="52">
        <v>0.045</v>
      </c>
      <c r="H5" s="57">
        <f t="shared" si="0"/>
        <v>2790.9954</v>
      </c>
      <c r="I5" s="58"/>
    </row>
    <row r="6" spans="1:9">
      <c r="A6" s="53"/>
      <c r="B6" s="53"/>
      <c r="C6" s="53"/>
      <c r="D6" s="53"/>
      <c r="E6" s="52" t="s">
        <v>15</v>
      </c>
      <c r="F6" s="55">
        <f>4055*2</f>
        <v>8110</v>
      </c>
      <c r="G6" s="52">
        <v>0.045</v>
      </c>
      <c r="H6" s="57">
        <f t="shared" si="0"/>
        <v>364.95</v>
      </c>
      <c r="I6" s="58"/>
    </row>
    <row r="7" spans="1:9">
      <c r="A7" s="53"/>
      <c r="B7" s="53"/>
      <c r="C7" s="53"/>
      <c r="D7" s="53"/>
      <c r="E7" s="53" t="s">
        <v>16</v>
      </c>
      <c r="F7" s="55">
        <v>4055</v>
      </c>
      <c r="G7" s="52">
        <v>0.15</v>
      </c>
      <c r="H7" s="57">
        <f t="shared" si="0"/>
        <v>608.25</v>
      </c>
      <c r="I7" s="58"/>
    </row>
    <row r="8" spans="1:9">
      <c r="A8" s="53"/>
      <c r="B8" s="53"/>
      <c r="C8" s="53"/>
      <c r="D8" s="53"/>
      <c r="E8" s="52" t="s">
        <v>17</v>
      </c>
      <c r="F8" s="55">
        <f>4055*2</f>
        <v>8110</v>
      </c>
      <c r="G8" s="52">
        <v>0.045</v>
      </c>
      <c r="H8" s="57">
        <f t="shared" si="0"/>
        <v>364.95</v>
      </c>
      <c r="I8" s="58"/>
    </row>
    <row r="9" spans="1:9">
      <c r="A9" s="53"/>
      <c r="B9" s="53"/>
      <c r="C9" s="53"/>
      <c r="D9" s="53"/>
      <c r="E9" s="53" t="s">
        <v>16</v>
      </c>
      <c r="F9" s="55">
        <f>30403*1.02</f>
        <v>31011.06</v>
      </c>
      <c r="G9" s="52">
        <v>0.15</v>
      </c>
      <c r="H9" s="57">
        <f t="shared" si="0"/>
        <v>4651.659</v>
      </c>
      <c r="I9" s="58"/>
    </row>
    <row r="10" spans="1:9">
      <c r="A10" s="53"/>
      <c r="B10" s="53"/>
      <c r="C10" s="53"/>
      <c r="D10" s="53"/>
      <c r="E10" s="53" t="s">
        <v>18</v>
      </c>
      <c r="F10" s="55">
        <f>30403*2*1.02</f>
        <v>62022.12</v>
      </c>
      <c r="G10" s="52">
        <v>0.045</v>
      </c>
      <c r="H10" s="57">
        <f t="shared" si="0"/>
        <v>2790.9954</v>
      </c>
      <c r="I10" s="58"/>
    </row>
    <row r="11" customHeight="1" spans="1:9">
      <c r="A11" s="51">
        <v>44126</v>
      </c>
      <c r="B11" s="52" t="s">
        <v>10</v>
      </c>
      <c r="C11" s="53" t="s">
        <v>11</v>
      </c>
      <c r="D11" s="52" t="s">
        <v>12</v>
      </c>
      <c r="E11" s="54" t="s">
        <v>13</v>
      </c>
      <c r="F11" s="55">
        <f>32597*1.02</f>
        <v>33248.94</v>
      </c>
      <c r="G11" s="56">
        <v>0.25</v>
      </c>
      <c r="H11" s="57">
        <f t="shared" si="0"/>
        <v>8312.235</v>
      </c>
      <c r="I11" s="58"/>
    </row>
    <row r="12" spans="1:9">
      <c r="A12" s="53"/>
      <c r="B12" s="53"/>
      <c r="C12" s="53"/>
      <c r="D12" s="53"/>
      <c r="E12" s="59" t="s">
        <v>14</v>
      </c>
      <c r="F12" s="55">
        <f>32597*1.02</f>
        <v>33248.94</v>
      </c>
      <c r="G12" s="52">
        <v>0.12</v>
      </c>
      <c r="H12" s="57">
        <f t="shared" si="0"/>
        <v>3989.8728</v>
      </c>
      <c r="I12" s="58"/>
    </row>
    <row r="13" spans="1:9">
      <c r="A13" s="53"/>
      <c r="B13" s="53"/>
      <c r="C13" s="53"/>
      <c r="D13" s="53"/>
      <c r="E13" s="52" t="s">
        <v>15</v>
      </c>
      <c r="F13" s="55">
        <f>29994*1.02*2</f>
        <v>61187.76</v>
      </c>
      <c r="G13" s="52">
        <v>0.045</v>
      </c>
      <c r="H13" s="57">
        <f t="shared" si="0"/>
        <v>2753.4492</v>
      </c>
      <c r="I13" s="58"/>
    </row>
    <row r="14" spans="1:9">
      <c r="A14" s="53"/>
      <c r="B14" s="53"/>
      <c r="C14" s="53"/>
      <c r="D14" s="53"/>
      <c r="E14" s="53" t="s">
        <v>16</v>
      </c>
      <c r="F14" s="55">
        <v>29994</v>
      </c>
      <c r="G14" s="52">
        <v>0.15</v>
      </c>
      <c r="H14" s="57">
        <f t="shared" si="0"/>
        <v>4499.1</v>
      </c>
      <c r="I14" s="58"/>
    </row>
    <row r="15" spans="1:9">
      <c r="A15" s="53"/>
      <c r="B15" s="53"/>
      <c r="C15" s="53"/>
      <c r="D15" s="53"/>
      <c r="E15" s="52" t="s">
        <v>17</v>
      </c>
      <c r="F15" s="55">
        <f>29994*1.02*2</f>
        <v>61187.76</v>
      </c>
      <c r="G15" s="52">
        <v>0.045</v>
      </c>
      <c r="H15" s="57">
        <f t="shared" si="0"/>
        <v>2753.4492</v>
      </c>
      <c r="I15" s="58"/>
    </row>
    <row r="16" spans="1:9">
      <c r="A16" s="51">
        <v>44137</v>
      </c>
      <c r="B16" s="52" t="s">
        <v>10</v>
      </c>
      <c r="C16" s="52" t="s">
        <v>19</v>
      </c>
      <c r="D16" s="52" t="s">
        <v>20</v>
      </c>
      <c r="E16" s="54" t="s">
        <v>13</v>
      </c>
      <c r="F16" s="53">
        <v>5100</v>
      </c>
      <c r="G16" s="56">
        <v>0.25</v>
      </c>
      <c r="H16" s="57">
        <f t="shared" ref="H16:H42" si="1">F16*G16</f>
        <v>1275</v>
      </c>
      <c r="I16" s="58"/>
    </row>
    <row r="17" spans="1:9">
      <c r="A17" s="53"/>
      <c r="B17" s="53"/>
      <c r="C17" s="53"/>
      <c r="D17" s="53"/>
      <c r="E17" s="54" t="s">
        <v>14</v>
      </c>
      <c r="F17" s="53">
        <v>5100</v>
      </c>
      <c r="G17" s="52">
        <v>0.12</v>
      </c>
      <c r="H17" s="57">
        <f t="shared" si="1"/>
        <v>612</v>
      </c>
      <c r="I17" s="58"/>
    </row>
    <row r="18" spans="1:9">
      <c r="A18" s="53"/>
      <c r="B18" s="53"/>
      <c r="C18" s="53"/>
      <c r="D18" s="53"/>
      <c r="E18" s="52" t="s">
        <v>21</v>
      </c>
      <c r="F18" s="53">
        <v>5100</v>
      </c>
      <c r="G18" s="52">
        <v>0.055</v>
      </c>
      <c r="H18" s="57">
        <f t="shared" si="1"/>
        <v>280.5</v>
      </c>
      <c r="I18" s="58"/>
    </row>
    <row r="19" spans="1:9">
      <c r="A19" s="53"/>
      <c r="B19" s="53"/>
      <c r="C19" s="53"/>
      <c r="D19" s="53"/>
      <c r="E19" s="52" t="s">
        <v>22</v>
      </c>
      <c r="F19" s="53">
        <v>5100</v>
      </c>
      <c r="G19" s="52">
        <v>0.1</v>
      </c>
      <c r="H19" s="57">
        <f t="shared" si="1"/>
        <v>510</v>
      </c>
      <c r="I19" s="58"/>
    </row>
    <row r="20" spans="1:9">
      <c r="A20" s="53"/>
      <c r="B20" s="53"/>
      <c r="C20" s="53"/>
      <c r="D20" s="53"/>
      <c r="E20" s="52" t="s">
        <v>15</v>
      </c>
      <c r="F20" s="53">
        <f>5100*2</f>
        <v>10200</v>
      </c>
      <c r="G20" s="52">
        <v>0.045</v>
      </c>
      <c r="H20" s="57">
        <f t="shared" si="1"/>
        <v>459</v>
      </c>
      <c r="I20" s="58"/>
    </row>
    <row r="21" spans="1:9">
      <c r="A21" s="60">
        <v>44171</v>
      </c>
      <c r="B21" s="61" t="s">
        <v>10</v>
      </c>
      <c r="C21" s="61" t="s">
        <v>23</v>
      </c>
      <c r="D21" s="61" t="s">
        <v>24</v>
      </c>
      <c r="E21" s="62" t="s">
        <v>24</v>
      </c>
      <c r="F21" s="53">
        <v>395</v>
      </c>
      <c r="G21" s="52">
        <v>0.5</v>
      </c>
      <c r="H21" s="57">
        <f t="shared" si="1"/>
        <v>197.5</v>
      </c>
      <c r="I21" s="58"/>
    </row>
    <row r="22" spans="1:9">
      <c r="A22" s="51">
        <v>44171</v>
      </c>
      <c r="B22" s="52" t="s">
        <v>25</v>
      </c>
      <c r="C22" s="53" t="s">
        <v>26</v>
      </c>
      <c r="D22" s="63" t="s">
        <v>27</v>
      </c>
      <c r="E22" s="59" t="s">
        <v>28</v>
      </c>
      <c r="F22" s="53">
        <f>32000*1.015</f>
        <v>32480</v>
      </c>
      <c r="G22" s="56">
        <v>0.25</v>
      </c>
      <c r="H22" s="57">
        <f t="shared" si="1"/>
        <v>8120</v>
      </c>
      <c r="I22" s="58"/>
    </row>
    <row r="23" spans="1:9">
      <c r="A23" s="53"/>
      <c r="B23" s="53"/>
      <c r="C23" s="53"/>
      <c r="D23" s="64"/>
      <c r="E23" s="54" t="s">
        <v>14</v>
      </c>
      <c r="F23" s="53">
        <f>32000*1.015</f>
        <v>32480</v>
      </c>
      <c r="G23" s="52">
        <v>0.12</v>
      </c>
      <c r="H23" s="57">
        <f t="shared" si="1"/>
        <v>3897.6</v>
      </c>
      <c r="I23" s="58"/>
    </row>
    <row r="24" spans="1:9">
      <c r="A24" s="53"/>
      <c r="B24" s="53"/>
      <c r="C24" s="53"/>
      <c r="D24" s="64"/>
      <c r="E24" s="52" t="s">
        <v>15</v>
      </c>
      <c r="F24" s="53">
        <f>32000*1.015*2</f>
        <v>64960</v>
      </c>
      <c r="G24" s="52">
        <v>0.045</v>
      </c>
      <c r="H24" s="57">
        <f t="shared" si="1"/>
        <v>2923.2</v>
      </c>
      <c r="I24" s="58"/>
    </row>
    <row r="25" spans="1:9">
      <c r="A25" s="51">
        <v>44177</v>
      </c>
      <c r="B25" s="52" t="s">
        <v>25</v>
      </c>
      <c r="C25" s="53" t="s">
        <v>29</v>
      </c>
      <c r="D25" s="63" t="s">
        <v>30</v>
      </c>
      <c r="E25" s="59" t="s">
        <v>28</v>
      </c>
      <c r="F25" s="53">
        <f>15000*1.02</f>
        <v>15300</v>
      </c>
      <c r="G25" s="56">
        <v>0.25</v>
      </c>
      <c r="H25" s="57">
        <f t="shared" si="1"/>
        <v>3825</v>
      </c>
      <c r="I25" s="58"/>
    </row>
    <row r="26" spans="1:9">
      <c r="A26" s="53"/>
      <c r="B26" s="53"/>
      <c r="C26" s="53"/>
      <c r="D26" s="64"/>
      <c r="E26" s="54" t="s">
        <v>14</v>
      </c>
      <c r="F26" s="53">
        <f>15000*1.02</f>
        <v>15300</v>
      </c>
      <c r="G26" s="52">
        <v>0.12</v>
      </c>
      <c r="H26" s="57">
        <f t="shared" si="1"/>
        <v>1836</v>
      </c>
      <c r="I26" s="58"/>
    </row>
    <row r="27" spans="1:9">
      <c r="A27" s="53"/>
      <c r="B27" s="53"/>
      <c r="C27" s="53"/>
      <c r="D27" s="64"/>
      <c r="E27" s="53" t="s">
        <v>31</v>
      </c>
      <c r="F27" s="53">
        <f>15000*1.02</f>
        <v>15300</v>
      </c>
      <c r="G27" s="52">
        <v>0.055</v>
      </c>
      <c r="H27" s="57">
        <f t="shared" si="1"/>
        <v>841.5</v>
      </c>
      <c r="I27" s="58"/>
    </row>
    <row r="28" spans="1:9">
      <c r="A28" s="53"/>
      <c r="B28" s="53"/>
      <c r="C28" s="53"/>
      <c r="D28" s="64"/>
      <c r="E28" s="52" t="s">
        <v>15</v>
      </c>
      <c r="F28" s="53">
        <f>15000*1.02*2</f>
        <v>30600</v>
      </c>
      <c r="G28" s="52">
        <v>0.045</v>
      </c>
      <c r="H28" s="57">
        <f t="shared" si="1"/>
        <v>1377</v>
      </c>
      <c r="I28" s="58"/>
    </row>
    <row r="29" spans="1:9">
      <c r="A29" s="51">
        <v>44187</v>
      </c>
      <c r="B29" s="52" t="s">
        <v>25</v>
      </c>
      <c r="C29" s="53" t="s">
        <v>32</v>
      </c>
      <c r="D29" s="65" t="s">
        <v>33</v>
      </c>
      <c r="E29" s="59" t="s">
        <v>28</v>
      </c>
      <c r="F29" s="53">
        <f>10000*1.015</f>
        <v>10150</v>
      </c>
      <c r="G29" s="56">
        <v>0.25</v>
      </c>
      <c r="H29" s="57">
        <f t="shared" si="1"/>
        <v>2537.5</v>
      </c>
      <c r="I29" s="58"/>
    </row>
    <row r="30" spans="1:9">
      <c r="A30" s="53"/>
      <c r="B30" s="53"/>
      <c r="C30" s="53"/>
      <c r="D30" s="65"/>
      <c r="E30" s="54" t="s">
        <v>14</v>
      </c>
      <c r="F30" s="53">
        <f>10000*1.015</f>
        <v>10150</v>
      </c>
      <c r="G30" s="52">
        <v>0.12</v>
      </c>
      <c r="H30" s="57">
        <f t="shared" si="1"/>
        <v>1218</v>
      </c>
      <c r="I30" s="65"/>
    </row>
    <row r="31" spans="1:9">
      <c r="A31" s="53"/>
      <c r="B31" s="53"/>
      <c r="C31" s="53"/>
      <c r="D31" s="65"/>
      <c r="E31" s="52" t="s">
        <v>15</v>
      </c>
      <c r="F31" s="53">
        <f>10000*1.015*2</f>
        <v>20300</v>
      </c>
      <c r="G31" s="52">
        <v>0.045</v>
      </c>
      <c r="H31" s="57">
        <f t="shared" si="1"/>
        <v>913.5</v>
      </c>
      <c r="I31" s="66"/>
    </row>
    <row r="32" spans="1:9">
      <c r="A32" s="53"/>
      <c r="B32" s="53"/>
      <c r="C32" s="53"/>
      <c r="D32" s="65"/>
      <c r="E32" s="52" t="s">
        <v>34</v>
      </c>
      <c r="F32" s="53">
        <f>10000*1.015</f>
        <v>10150</v>
      </c>
      <c r="G32" s="52">
        <v>0.15</v>
      </c>
      <c r="H32" s="57">
        <f t="shared" si="1"/>
        <v>1522.5</v>
      </c>
      <c r="I32" s="66"/>
    </row>
    <row r="33" spans="1:9">
      <c r="A33" s="51">
        <v>44187</v>
      </c>
      <c r="B33" s="52" t="s">
        <v>25</v>
      </c>
      <c r="C33" s="52" t="s">
        <v>35</v>
      </c>
      <c r="D33" s="65" t="s">
        <v>36</v>
      </c>
      <c r="E33" s="59" t="s">
        <v>28</v>
      </c>
      <c r="F33" s="53">
        <f>6000*1.02</f>
        <v>6120</v>
      </c>
      <c r="G33" s="56">
        <v>0.25</v>
      </c>
      <c r="H33" s="57">
        <f t="shared" si="1"/>
        <v>1530</v>
      </c>
      <c r="I33" s="66"/>
    </row>
    <row r="34" spans="1:9">
      <c r="A34" s="53"/>
      <c r="B34" s="53"/>
      <c r="C34" s="53"/>
      <c r="D34" s="65"/>
      <c r="E34" s="54" t="s">
        <v>14</v>
      </c>
      <c r="F34" s="53">
        <f>6000*1.02</f>
        <v>6120</v>
      </c>
      <c r="G34" s="52">
        <v>0.12</v>
      </c>
      <c r="H34" s="57">
        <f t="shared" si="1"/>
        <v>734.4</v>
      </c>
      <c r="I34" s="66"/>
    </row>
    <row r="35" spans="1:9">
      <c r="A35" s="53"/>
      <c r="B35" s="53"/>
      <c r="C35" s="53"/>
      <c r="D35" s="65"/>
      <c r="E35" s="52" t="s">
        <v>15</v>
      </c>
      <c r="F35" s="53">
        <f>6000*1.02*2</f>
        <v>12240</v>
      </c>
      <c r="G35" s="52">
        <v>0.045</v>
      </c>
      <c r="H35" s="57">
        <f t="shared" si="1"/>
        <v>550.8</v>
      </c>
      <c r="I35" s="66"/>
    </row>
    <row r="36" spans="1:9">
      <c r="A36" s="53"/>
      <c r="B36" s="53"/>
      <c r="C36" s="53"/>
      <c r="D36" s="65"/>
      <c r="E36" s="52" t="s">
        <v>37</v>
      </c>
      <c r="F36" s="53">
        <v>110</v>
      </c>
      <c r="G36" s="52">
        <v>0.15</v>
      </c>
      <c r="H36" s="57">
        <f t="shared" si="1"/>
        <v>16.5</v>
      </c>
      <c r="I36" s="66"/>
    </row>
    <row r="37" spans="1:9">
      <c r="A37" s="53"/>
      <c r="B37" s="53"/>
      <c r="C37" s="53"/>
      <c r="D37" s="65"/>
      <c r="E37" s="52" t="s">
        <v>34</v>
      </c>
      <c r="F37" s="53">
        <f>6000*1.02</f>
        <v>6120</v>
      </c>
      <c r="G37" s="52">
        <v>0.15</v>
      </c>
      <c r="H37" s="57">
        <f t="shared" si="1"/>
        <v>918</v>
      </c>
      <c r="I37" s="66"/>
    </row>
    <row r="38" spans="1:9">
      <c r="A38" s="51">
        <v>44188</v>
      </c>
      <c r="B38" s="52" t="s">
        <v>10</v>
      </c>
      <c r="C38" s="53" t="s">
        <v>38</v>
      </c>
      <c r="D38" s="65" t="s">
        <v>39</v>
      </c>
      <c r="E38" s="54" t="s">
        <v>13</v>
      </c>
      <c r="F38" s="55">
        <v>9008</v>
      </c>
      <c r="G38" s="56">
        <v>0.25</v>
      </c>
      <c r="H38" s="57">
        <f t="shared" si="1"/>
        <v>2252</v>
      </c>
      <c r="I38" s="66"/>
    </row>
    <row r="39" spans="1:9">
      <c r="A39" s="53"/>
      <c r="B39" s="53"/>
      <c r="C39" s="53"/>
      <c r="D39" s="65"/>
      <c r="E39" s="59" t="s">
        <v>14</v>
      </c>
      <c r="F39" s="55">
        <v>9008</v>
      </c>
      <c r="G39" s="52">
        <v>0.12</v>
      </c>
      <c r="H39" s="57">
        <f t="shared" si="1"/>
        <v>1080.96</v>
      </c>
      <c r="I39" s="66"/>
    </row>
    <row r="40" spans="1:9">
      <c r="A40" s="53"/>
      <c r="B40" s="53"/>
      <c r="C40" s="53"/>
      <c r="D40" s="65"/>
      <c r="E40" s="52" t="s">
        <v>15</v>
      </c>
      <c r="F40" s="55">
        <f>9008*2</f>
        <v>18016</v>
      </c>
      <c r="G40" s="52">
        <v>0.045</v>
      </c>
      <c r="H40" s="57">
        <f t="shared" si="1"/>
        <v>810.72</v>
      </c>
      <c r="I40" s="66"/>
    </row>
    <row r="41" spans="1:9">
      <c r="A41" s="53"/>
      <c r="B41" s="53"/>
      <c r="C41" s="53"/>
      <c r="D41" s="65"/>
      <c r="E41" s="53" t="s">
        <v>16</v>
      </c>
      <c r="F41" s="55">
        <v>9008</v>
      </c>
      <c r="G41" s="52">
        <v>0.15</v>
      </c>
      <c r="H41" s="57">
        <f t="shared" si="1"/>
        <v>1351.2</v>
      </c>
      <c r="I41" s="66"/>
    </row>
    <row r="42" spans="1:9">
      <c r="A42" s="53"/>
      <c r="B42" s="53"/>
      <c r="C42" s="53"/>
      <c r="D42" s="65"/>
      <c r="E42" s="52" t="s">
        <v>17</v>
      </c>
      <c r="F42" s="55">
        <f>9008*2</f>
        <v>18016</v>
      </c>
      <c r="G42" s="52">
        <v>0.045</v>
      </c>
      <c r="H42" s="57">
        <f t="shared" si="1"/>
        <v>810.72</v>
      </c>
      <c r="I42" s="66"/>
    </row>
    <row r="43" spans="1:9">
      <c r="E43" s="67" t="s">
        <v>40</v>
      </c>
      <c r="F43" s="68">
        <f>SUM(F3:F42)</f>
        <v>838150.82</v>
      </c>
      <c r="G43" s="68"/>
      <c r="H43" s="69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zoomScale="70" zoomScaleNormal="70" topLeftCell="A13" workbookViewId="0">
      <selection activeCell="J28" sqref="J28:J49"/>
    </sheetView>
  </sheetViews>
  <sheetFormatPr defaultColWidth="8.72727272727273" defaultRowHeight="14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  <col min="9" max="9" width="14.3272727272727" customWidth="1"/>
  </cols>
  <sheetData>
    <row r="1" ht="33" spans="1:9">
      <c r="A1" s="3" t="s">
        <v>41</v>
      </c>
      <c r="B1" s="4"/>
      <c r="C1" s="4"/>
      <c r="D1" s="4"/>
      <c r="E1" s="5"/>
      <c r="F1" s="4"/>
      <c r="G1" s="4"/>
      <c r="H1" s="4"/>
    </row>
    <row r="2" s="1" customFormat="1" ht="23.5" customHeight="1" spans="1:9">
      <c r="A2" s="6" t="s">
        <v>42</v>
      </c>
      <c r="B2" s="6" t="s">
        <v>43</v>
      </c>
      <c r="C2" s="7" t="s">
        <v>3</v>
      </c>
      <c r="D2" s="6" t="s">
        <v>44</v>
      </c>
      <c r="E2" s="8" t="s">
        <v>45</v>
      </c>
      <c r="F2" s="9" t="s">
        <v>46</v>
      </c>
      <c r="G2" s="10" t="s">
        <v>47</v>
      </c>
      <c r="H2" s="11" t="s">
        <v>48</v>
      </c>
      <c r="I2" s="11" t="s">
        <v>49</v>
      </c>
    </row>
    <row r="3" s="14" customFormat="1" ht="23" customHeight="1" spans="1:9">
      <c r="A3" s="15">
        <v>46014</v>
      </c>
      <c r="B3" s="16" t="s">
        <v>50</v>
      </c>
      <c r="C3" s="17" t="s">
        <v>51</v>
      </c>
      <c r="D3" s="18" t="s">
        <v>52</v>
      </c>
      <c r="E3" s="19" t="s">
        <v>53</v>
      </c>
      <c r="F3" s="20">
        <v>2000</v>
      </c>
      <c r="G3" s="21">
        <v>0.23</v>
      </c>
      <c r="H3" s="22">
        <v>460</v>
      </c>
      <c r="I3" s="23">
        <v>46021</v>
      </c>
    </row>
    <row r="4" s="14" customFormat="1" ht="24" customHeight="1" spans="1:9">
      <c r="A4" s="16"/>
      <c r="B4" s="16"/>
      <c r="C4" s="16"/>
      <c r="D4" s="24"/>
      <c r="E4" s="19" t="s">
        <v>54</v>
      </c>
      <c r="F4" s="20">
        <v>2000</v>
      </c>
      <c r="G4" s="21">
        <v>0.38</v>
      </c>
      <c r="H4" s="22">
        <v>760</v>
      </c>
      <c r="I4" s="23">
        <v>46021</v>
      </c>
    </row>
    <row r="5" s="14" customFormat="1" ht="24" customHeight="1" spans="1:9">
      <c r="A5" s="16"/>
      <c r="B5" s="16"/>
      <c r="C5" s="16"/>
      <c r="D5" s="24"/>
      <c r="E5" s="19" t="s">
        <v>55</v>
      </c>
      <c r="F5" s="20">
        <v>2000</v>
      </c>
      <c r="G5" s="25">
        <v>0.78</v>
      </c>
      <c r="H5" s="22">
        <v>1560</v>
      </c>
      <c r="I5" s="26">
        <v>46028</v>
      </c>
    </row>
    <row r="6" s="14" customFormat="1" ht="24" customHeight="1" spans="1:9">
      <c r="A6" s="16"/>
      <c r="B6" s="16"/>
      <c r="C6" s="16"/>
      <c r="D6" s="24"/>
      <c r="E6" s="19" t="s">
        <v>56</v>
      </c>
      <c r="F6" s="20">
        <v>2000</v>
      </c>
      <c r="G6" s="27"/>
      <c r="H6" s="22">
        <v>0</v>
      </c>
      <c r="I6" s="26"/>
    </row>
    <row r="7" s="14" customFormat="1" ht="24" customHeight="1" spans="1:9">
      <c r="A7" s="16"/>
      <c r="B7" s="16"/>
      <c r="C7" s="16"/>
      <c r="D7" s="24"/>
      <c r="E7" s="19" t="s">
        <v>57</v>
      </c>
      <c r="F7" s="20">
        <v>2000</v>
      </c>
      <c r="G7" s="21">
        <v>0.173</v>
      </c>
      <c r="H7" s="22">
        <v>346</v>
      </c>
      <c r="I7" s="26"/>
    </row>
    <row r="8" s="14" customFormat="1" ht="24" customHeight="1" spans="1:9">
      <c r="A8" s="16"/>
      <c r="B8" s="16"/>
      <c r="C8" s="16"/>
      <c r="D8" s="24"/>
      <c r="E8" s="19" t="s">
        <v>58</v>
      </c>
      <c r="F8" s="20">
        <v>20</v>
      </c>
      <c r="G8" s="21">
        <v>0</v>
      </c>
      <c r="H8" s="22">
        <v>0</v>
      </c>
      <c r="I8" s="23"/>
    </row>
    <row r="9" s="14" customFormat="1" ht="24" customHeight="1" spans="1:9">
      <c r="A9" s="16"/>
      <c r="B9" s="16"/>
      <c r="C9" s="16"/>
      <c r="D9" s="24"/>
      <c r="E9" s="19" t="s">
        <v>59</v>
      </c>
      <c r="F9" s="20">
        <v>8000</v>
      </c>
      <c r="G9" s="21">
        <v>0.04</v>
      </c>
      <c r="H9" s="22">
        <v>320</v>
      </c>
      <c r="I9" s="23">
        <v>46021</v>
      </c>
    </row>
    <row r="10" s="14" customFormat="1" ht="24" customHeight="1" spans="1:9">
      <c r="A10" s="16"/>
      <c r="B10" s="16"/>
      <c r="C10" s="16"/>
      <c r="D10" s="24"/>
      <c r="E10" s="19" t="s">
        <v>60</v>
      </c>
      <c r="F10" s="20">
        <v>2000</v>
      </c>
      <c r="G10" s="21">
        <v>0.04</v>
      </c>
      <c r="H10" s="22">
        <v>80</v>
      </c>
      <c r="I10" s="23">
        <v>46017</v>
      </c>
    </row>
    <row r="11" s="14" customFormat="1" ht="24" customHeight="1" spans="1:9">
      <c r="A11" s="16"/>
      <c r="B11" s="16"/>
      <c r="C11" s="16"/>
      <c r="D11" s="24"/>
      <c r="E11" s="19" t="s">
        <v>61</v>
      </c>
      <c r="F11" s="20">
        <v>2000</v>
      </c>
      <c r="G11" s="21">
        <v>0.48</v>
      </c>
      <c r="H11" s="22">
        <v>960</v>
      </c>
      <c r="I11" s="23">
        <v>46021</v>
      </c>
    </row>
    <row r="12" s="14" customFormat="1" ht="24" customHeight="1" spans="1:9">
      <c r="A12" s="22"/>
      <c r="B12" s="22"/>
      <c r="C12" s="22"/>
      <c r="D12" s="28"/>
      <c r="E12" s="19" t="s">
        <v>62</v>
      </c>
      <c r="F12" s="20">
        <v>5</v>
      </c>
      <c r="G12" s="21">
        <v>0</v>
      </c>
      <c r="H12" s="22">
        <v>0</v>
      </c>
      <c r="I12" s="23">
        <v>46021</v>
      </c>
    </row>
    <row r="13" s="14" customFormat="1" ht="24" customHeight="1" spans="1:9">
      <c r="A13" s="15">
        <v>46022</v>
      </c>
      <c r="B13" s="16" t="s">
        <v>50</v>
      </c>
      <c r="C13" s="17" t="s">
        <v>63</v>
      </c>
      <c r="D13" s="18" t="s">
        <v>64</v>
      </c>
      <c r="E13" s="19" t="s">
        <v>65</v>
      </c>
      <c r="F13" s="20">
        <v>6000</v>
      </c>
      <c r="G13" s="27">
        <v>0.11</v>
      </c>
      <c r="H13" s="22">
        <v>660</v>
      </c>
      <c r="I13" s="23">
        <v>46030</v>
      </c>
    </row>
    <row r="14" s="14" customFormat="1" ht="24" customHeight="1" spans="1:9">
      <c r="A14" s="16"/>
      <c r="B14" s="16"/>
      <c r="C14" s="16"/>
      <c r="D14" s="24"/>
      <c r="E14" s="19" t="s">
        <v>66</v>
      </c>
      <c r="F14" s="20">
        <v>6000</v>
      </c>
      <c r="G14" s="29">
        <v>0.22</v>
      </c>
      <c r="H14" s="22">
        <v>1320</v>
      </c>
      <c r="I14" s="23">
        <v>46031</v>
      </c>
    </row>
    <row r="15" s="14" customFormat="1" ht="24" customHeight="1" spans="1:9">
      <c r="A15" s="16"/>
      <c r="B15" s="16"/>
      <c r="C15" s="16"/>
      <c r="D15" s="24"/>
      <c r="E15" s="19" t="s">
        <v>56</v>
      </c>
      <c r="F15" s="20">
        <v>6000</v>
      </c>
      <c r="G15" s="27"/>
      <c r="H15" s="22">
        <v>0</v>
      </c>
      <c r="I15" s="23">
        <v>46031</v>
      </c>
    </row>
    <row r="16" s="14" customFormat="1" ht="24" customHeight="1" spans="1:9">
      <c r="A16" s="16"/>
      <c r="B16" s="16"/>
      <c r="C16" s="16"/>
      <c r="D16" s="24"/>
      <c r="E16" s="19" t="s">
        <v>67</v>
      </c>
      <c r="F16" s="20">
        <v>6240</v>
      </c>
      <c r="G16" s="27">
        <v>0.173</v>
      </c>
      <c r="H16" s="22">
        <v>1079.52</v>
      </c>
      <c r="I16" s="23">
        <v>46055</v>
      </c>
    </row>
    <row r="17" s="14" customFormat="1" ht="24" customHeight="1" spans="1:10">
      <c r="A17" s="16"/>
      <c r="B17" s="16"/>
      <c r="C17" s="16"/>
      <c r="D17" s="24"/>
      <c r="E17" s="19" t="s">
        <v>68</v>
      </c>
      <c r="F17" s="20">
        <v>18000</v>
      </c>
      <c r="G17" s="21">
        <v>0.04</v>
      </c>
      <c r="H17" s="22">
        <v>720</v>
      </c>
      <c r="I17" s="23">
        <v>46030</v>
      </c>
    </row>
    <row r="18" s="14" customFormat="1" ht="24" customHeight="1" spans="1:10">
      <c r="A18" s="16"/>
      <c r="B18" s="16"/>
      <c r="C18" s="16"/>
      <c r="D18" s="24"/>
      <c r="E18" s="19" t="s">
        <v>60</v>
      </c>
      <c r="F18" s="20">
        <v>6000</v>
      </c>
      <c r="G18" s="21">
        <v>0.04</v>
      </c>
      <c r="H18" s="22">
        <v>240</v>
      </c>
      <c r="I18" s="23">
        <v>46030</v>
      </c>
    </row>
    <row r="19" s="14" customFormat="1" ht="24" customHeight="1" spans="1:10">
      <c r="A19" s="16"/>
      <c r="B19" s="16"/>
      <c r="C19" s="16"/>
      <c r="D19" s="24"/>
      <c r="E19" s="19" t="s">
        <v>61</v>
      </c>
      <c r="F19" s="20">
        <v>6000</v>
      </c>
      <c r="G19" s="21">
        <v>0.48</v>
      </c>
      <c r="H19" s="22">
        <v>2880</v>
      </c>
      <c r="I19" s="23">
        <v>46031</v>
      </c>
    </row>
    <row r="20" s="14" customFormat="1" ht="24" customHeight="1" spans="1:10">
      <c r="A20" s="22"/>
      <c r="B20" s="22"/>
      <c r="C20" s="22"/>
      <c r="D20" s="28"/>
      <c r="E20" s="19" t="s">
        <v>62</v>
      </c>
      <c r="F20" s="20">
        <v>15</v>
      </c>
      <c r="G20" s="21">
        <v>0</v>
      </c>
      <c r="H20" s="22">
        <v>0</v>
      </c>
      <c r="I20" s="23">
        <v>46031</v>
      </c>
    </row>
    <row r="21" s="14" customFormat="1" ht="24" customHeight="1" spans="1:10">
      <c r="A21" s="15">
        <v>46022</v>
      </c>
      <c r="B21" s="16" t="s">
        <v>50</v>
      </c>
      <c r="C21" s="17" t="s">
        <v>69</v>
      </c>
      <c r="D21" s="18" t="s">
        <v>70</v>
      </c>
      <c r="E21" s="19" t="s">
        <v>65</v>
      </c>
      <c r="F21" s="20">
        <v>6000</v>
      </c>
      <c r="G21" s="27">
        <v>0.11</v>
      </c>
      <c r="H21" s="22">
        <v>660</v>
      </c>
      <c r="I21" s="23">
        <v>46030</v>
      </c>
    </row>
    <row r="22" s="14" customFormat="1" ht="24" customHeight="1" spans="1:10">
      <c r="A22" s="16"/>
      <c r="B22" s="16"/>
      <c r="C22" s="16"/>
      <c r="D22" s="24"/>
      <c r="E22" s="19" t="s">
        <v>66</v>
      </c>
      <c r="F22" s="20">
        <v>6000</v>
      </c>
      <c r="G22" s="29">
        <v>0.22</v>
      </c>
      <c r="H22" s="22">
        <v>1320</v>
      </c>
      <c r="I22" s="23">
        <v>46032</v>
      </c>
    </row>
    <row r="23" s="14" customFormat="1" ht="24" customHeight="1" spans="1:10">
      <c r="A23" s="16"/>
      <c r="B23" s="16"/>
      <c r="C23" s="16"/>
      <c r="D23" s="24"/>
      <c r="E23" s="19" t="s">
        <v>71</v>
      </c>
      <c r="F23" s="20">
        <v>6000</v>
      </c>
      <c r="G23" s="27"/>
      <c r="H23" s="22">
        <v>0</v>
      </c>
      <c r="I23" s="23">
        <v>46032</v>
      </c>
    </row>
    <row r="24" s="14" customFormat="1" ht="24" customHeight="1" spans="1:10">
      <c r="A24" s="16"/>
      <c r="B24" s="16"/>
      <c r="C24" s="16"/>
      <c r="D24" s="24"/>
      <c r="E24" s="19" t="s">
        <v>68</v>
      </c>
      <c r="F24" s="20">
        <v>18000</v>
      </c>
      <c r="G24" s="21">
        <v>0.04</v>
      </c>
      <c r="H24" s="22">
        <v>720</v>
      </c>
      <c r="I24" s="23">
        <v>46030</v>
      </c>
    </row>
    <row r="25" s="14" customFormat="1" ht="24" customHeight="1" spans="1:10">
      <c r="A25" s="16"/>
      <c r="B25" s="16"/>
      <c r="C25" s="16"/>
      <c r="D25" s="24"/>
      <c r="E25" s="19" t="s">
        <v>60</v>
      </c>
      <c r="F25" s="20">
        <v>6000</v>
      </c>
      <c r="G25" s="21">
        <v>0.04</v>
      </c>
      <c r="H25" s="22">
        <v>240</v>
      </c>
      <c r="I25" s="23">
        <v>46030</v>
      </c>
    </row>
    <row r="26" s="14" customFormat="1" ht="24" customHeight="1" spans="1:10">
      <c r="A26" s="16"/>
      <c r="B26" s="16"/>
      <c r="C26" s="16"/>
      <c r="D26" s="24"/>
      <c r="E26" s="19" t="s">
        <v>61</v>
      </c>
      <c r="F26" s="20">
        <v>6000</v>
      </c>
      <c r="G26" s="21">
        <v>0.48</v>
      </c>
      <c r="H26" s="22">
        <v>2880</v>
      </c>
      <c r="I26" s="23">
        <v>46031</v>
      </c>
    </row>
    <row r="27" s="14" customFormat="1" ht="24" customHeight="1" spans="1:10">
      <c r="A27" s="22"/>
      <c r="B27" s="22"/>
      <c r="C27" s="22"/>
      <c r="D27" s="28"/>
      <c r="E27" s="19" t="s">
        <v>62</v>
      </c>
      <c r="F27" s="20">
        <v>15</v>
      </c>
      <c r="G27" s="21">
        <v>0</v>
      </c>
      <c r="H27" s="22">
        <v>0</v>
      </c>
      <c r="I27" s="23">
        <v>46031</v>
      </c>
    </row>
    <row r="28" s="14" customFormat="1" ht="24" customHeight="1" spans="1:10">
      <c r="A28" s="30">
        <v>46042</v>
      </c>
      <c r="B28" s="31" t="s">
        <v>50</v>
      </c>
      <c r="C28" s="31" t="s">
        <v>72</v>
      </c>
      <c r="D28" s="32" t="s">
        <v>73</v>
      </c>
      <c r="E28" s="33" t="s">
        <v>74</v>
      </c>
      <c r="F28" s="31">
        <v>6000</v>
      </c>
      <c r="G28" s="31">
        <v>1.2</v>
      </c>
      <c r="H28" s="31">
        <v>7200</v>
      </c>
      <c r="I28" s="30">
        <v>46055</v>
      </c>
      <c r="J28" s="34" t="s">
        <v>75</v>
      </c>
    </row>
    <row r="29" s="14" customFormat="1" ht="24" customHeight="1" spans="1:10">
      <c r="A29" s="30"/>
      <c r="B29" s="31"/>
      <c r="C29" s="31"/>
      <c r="D29" s="32"/>
      <c r="E29" s="19" t="s">
        <v>76</v>
      </c>
      <c r="F29" s="20">
        <v>6000</v>
      </c>
      <c r="G29" s="21">
        <v>0</v>
      </c>
      <c r="H29" s="20">
        <v>0</v>
      </c>
      <c r="I29" s="30">
        <v>46055</v>
      </c>
      <c r="J29" s="34"/>
    </row>
    <row r="30" s="2" customFormat="1" ht="24" customHeight="1" spans="1:10">
      <c r="A30" s="35">
        <v>46042</v>
      </c>
      <c r="B30" s="20" t="s">
        <v>50</v>
      </c>
      <c r="C30" s="20" t="s">
        <v>77</v>
      </c>
      <c r="D30" s="36" t="s">
        <v>78</v>
      </c>
      <c r="E30" s="19" t="s">
        <v>65</v>
      </c>
      <c r="F30" s="20">
        <v>4000</v>
      </c>
      <c r="G30" s="21">
        <v>0.11</v>
      </c>
      <c r="H30" s="20">
        <v>440</v>
      </c>
      <c r="I30" s="37">
        <v>46047</v>
      </c>
      <c r="J30" s="34"/>
    </row>
    <row r="31" s="2" customFormat="1" ht="24" customHeight="1" spans="1:10">
      <c r="A31" s="20"/>
      <c r="B31" s="20"/>
      <c r="C31" s="20"/>
      <c r="D31" s="36"/>
      <c r="E31" s="19" t="s">
        <v>66</v>
      </c>
      <c r="F31" s="20">
        <v>4000</v>
      </c>
      <c r="G31" s="21">
        <v>0.22</v>
      </c>
      <c r="H31" s="20">
        <v>880</v>
      </c>
      <c r="I31" s="37">
        <v>46049</v>
      </c>
      <c r="J31" s="34"/>
    </row>
    <row r="32" s="2" customFormat="1" ht="24" customHeight="1" spans="1:10">
      <c r="A32" s="20"/>
      <c r="B32" s="20"/>
      <c r="C32" s="20"/>
      <c r="D32" s="36"/>
      <c r="E32" s="19" t="s">
        <v>56</v>
      </c>
      <c r="F32" s="20">
        <v>4000</v>
      </c>
      <c r="G32" s="21"/>
      <c r="H32" s="20">
        <v>0</v>
      </c>
      <c r="I32" s="37">
        <v>46049</v>
      </c>
      <c r="J32" s="34"/>
    </row>
    <row r="33" s="2" customFormat="1" ht="24" customHeight="1" spans="1:10">
      <c r="A33" s="20"/>
      <c r="B33" s="20"/>
      <c r="C33" s="20"/>
      <c r="D33" s="36"/>
      <c r="E33" s="19" t="s">
        <v>67</v>
      </c>
      <c r="F33" s="20">
        <v>4160</v>
      </c>
      <c r="G33" s="21">
        <v>0.173</v>
      </c>
      <c r="H33" s="20">
        <v>719.68</v>
      </c>
      <c r="I33" s="38">
        <v>46078</v>
      </c>
      <c r="J33" s="34"/>
    </row>
    <row r="34" s="2" customFormat="1" ht="24" customHeight="1" spans="1:10">
      <c r="A34" s="20"/>
      <c r="B34" s="20"/>
      <c r="C34" s="20"/>
      <c r="D34" s="36"/>
      <c r="E34" s="33" t="s">
        <v>74</v>
      </c>
      <c r="F34" s="20">
        <v>4000</v>
      </c>
      <c r="G34" s="31">
        <v>1.2</v>
      </c>
      <c r="H34" s="31">
        <v>4800</v>
      </c>
      <c r="I34" s="26"/>
      <c r="J34" s="34"/>
    </row>
    <row r="35" s="2" customFormat="1" ht="24" customHeight="1" spans="1:10">
      <c r="A35" s="20"/>
      <c r="B35" s="20"/>
      <c r="C35" s="20"/>
      <c r="D35" s="36"/>
      <c r="E35" s="19" t="s">
        <v>76</v>
      </c>
      <c r="F35" s="20">
        <v>4000</v>
      </c>
      <c r="G35" s="21">
        <v>0</v>
      </c>
      <c r="H35" s="20">
        <v>0</v>
      </c>
      <c r="I35" s="23"/>
      <c r="J35" s="34"/>
    </row>
    <row r="36" s="2" customFormat="1" ht="24" customHeight="1" spans="1:10">
      <c r="A36" s="20"/>
      <c r="B36" s="20"/>
      <c r="C36" s="20"/>
      <c r="D36" s="36"/>
      <c r="E36" s="19" t="s">
        <v>68</v>
      </c>
      <c r="F36" s="20">
        <v>12000</v>
      </c>
      <c r="G36" s="21">
        <v>0.04</v>
      </c>
      <c r="H36" s="20">
        <v>480</v>
      </c>
      <c r="I36" s="37">
        <v>46047</v>
      </c>
      <c r="J36" s="34"/>
    </row>
    <row r="37" s="2" customFormat="1" ht="24" customHeight="1" spans="1:10">
      <c r="A37" s="20"/>
      <c r="B37" s="20"/>
      <c r="C37" s="20"/>
      <c r="D37" s="36"/>
      <c r="E37" s="19" t="s">
        <v>60</v>
      </c>
      <c r="F37" s="20">
        <v>4000</v>
      </c>
      <c r="G37" s="21">
        <v>0.04</v>
      </c>
      <c r="H37" s="20">
        <v>160</v>
      </c>
      <c r="I37" s="37">
        <v>46047</v>
      </c>
      <c r="J37" s="34"/>
    </row>
    <row r="38" s="2" customFormat="1" ht="24" customHeight="1" spans="1:10">
      <c r="A38" s="20"/>
      <c r="B38" s="20"/>
      <c r="C38" s="20"/>
      <c r="D38" s="36"/>
      <c r="E38" s="19" t="s">
        <v>61</v>
      </c>
      <c r="F38" s="20">
        <v>4000</v>
      </c>
      <c r="G38" s="21">
        <v>0.48</v>
      </c>
      <c r="H38" s="20">
        <v>1920</v>
      </c>
      <c r="I38" s="37">
        <v>46049</v>
      </c>
      <c r="J38" s="34"/>
    </row>
    <row r="39" s="2" customFormat="1" ht="24" customHeight="1" spans="1:10">
      <c r="A39" s="20"/>
      <c r="B39" s="20"/>
      <c r="C39" s="20"/>
      <c r="D39" s="36"/>
      <c r="E39" s="19" t="s">
        <v>62</v>
      </c>
      <c r="F39" s="20">
        <v>15</v>
      </c>
      <c r="G39" s="21">
        <v>0</v>
      </c>
      <c r="H39" s="20">
        <v>0</v>
      </c>
      <c r="I39" s="37"/>
      <c r="J39" s="34"/>
    </row>
    <row r="40" s="2" customFormat="1" ht="24" customHeight="1" spans="1:10">
      <c r="A40" s="35">
        <v>46044</v>
      </c>
      <c r="B40" s="20" t="s">
        <v>50</v>
      </c>
      <c r="C40" s="20" t="s">
        <v>79</v>
      </c>
      <c r="D40" s="36" t="s">
        <v>80</v>
      </c>
      <c r="E40" s="19" t="s">
        <v>53</v>
      </c>
      <c r="F40" s="20">
        <v>105</v>
      </c>
      <c r="G40" s="21">
        <v>0.23</v>
      </c>
      <c r="H40" s="20">
        <v>24.15</v>
      </c>
      <c r="I40" s="37">
        <v>46046</v>
      </c>
      <c r="J40" s="34"/>
    </row>
    <row r="41" s="2" customFormat="1" ht="24" customHeight="1" spans="1:10">
      <c r="A41" s="20"/>
      <c r="B41" s="20"/>
      <c r="C41" s="20"/>
      <c r="D41" s="36"/>
      <c r="E41" s="19" t="s">
        <v>54</v>
      </c>
      <c r="F41" s="20">
        <v>105</v>
      </c>
      <c r="G41" s="21">
        <v>0.38</v>
      </c>
      <c r="H41" s="20">
        <v>39.9</v>
      </c>
      <c r="I41" s="37"/>
      <c r="J41" s="34"/>
    </row>
    <row r="42" s="2" customFormat="1" ht="24" customHeight="1" spans="1:10">
      <c r="A42" s="20"/>
      <c r="B42" s="20"/>
      <c r="C42" s="20"/>
      <c r="D42" s="36"/>
      <c r="E42" s="19" t="s">
        <v>55</v>
      </c>
      <c r="F42" s="20">
        <v>105</v>
      </c>
      <c r="G42" s="21">
        <v>0.78</v>
      </c>
      <c r="H42" s="20">
        <v>81.9</v>
      </c>
      <c r="I42" s="37">
        <v>46051</v>
      </c>
      <c r="J42" s="34"/>
    </row>
    <row r="43" s="2" customFormat="1" ht="24" customHeight="1" spans="1:10">
      <c r="A43" s="20"/>
      <c r="B43" s="20"/>
      <c r="C43" s="20"/>
      <c r="D43" s="36"/>
      <c r="E43" s="19" t="s">
        <v>56</v>
      </c>
      <c r="F43" s="20">
        <v>105</v>
      </c>
      <c r="G43" s="21"/>
      <c r="H43" s="20">
        <v>0</v>
      </c>
      <c r="I43" s="37"/>
      <c r="J43" s="34"/>
    </row>
    <row r="44" s="2" customFormat="1" ht="24" customHeight="1" spans="1:10">
      <c r="A44" s="20"/>
      <c r="B44" s="20"/>
      <c r="C44" s="20"/>
      <c r="D44" s="36"/>
      <c r="E44" s="19" t="s">
        <v>57</v>
      </c>
      <c r="F44" s="20">
        <v>105</v>
      </c>
      <c r="G44" s="21">
        <v>0.173</v>
      </c>
      <c r="H44" s="20">
        <v>18.165</v>
      </c>
      <c r="I44" s="37"/>
      <c r="J44" s="34"/>
    </row>
    <row r="45" s="2" customFormat="1" ht="24" customHeight="1" spans="1:10">
      <c r="A45" s="20"/>
      <c r="B45" s="20"/>
      <c r="C45" s="20"/>
      <c r="D45" s="36"/>
      <c r="E45" s="19" t="s">
        <v>81</v>
      </c>
      <c r="F45" s="20">
        <v>525</v>
      </c>
      <c r="G45" s="21">
        <v>0.04</v>
      </c>
      <c r="H45" s="20">
        <v>21</v>
      </c>
      <c r="I45" s="37">
        <v>46045</v>
      </c>
      <c r="J45" s="34"/>
    </row>
    <row r="46" s="2" customFormat="1" ht="24" customHeight="1" spans="1:10">
      <c r="A46" s="20"/>
      <c r="B46" s="20"/>
      <c r="C46" s="20"/>
      <c r="D46" s="36"/>
      <c r="E46" s="19" t="s">
        <v>60</v>
      </c>
      <c r="F46" s="20">
        <v>105</v>
      </c>
      <c r="G46" s="21">
        <v>0.04</v>
      </c>
      <c r="H46" s="20">
        <v>4.2</v>
      </c>
      <c r="I46" s="37">
        <v>46045</v>
      </c>
      <c r="J46" s="34"/>
    </row>
    <row r="47" s="2" customFormat="1" ht="24" customHeight="1" spans="1:10">
      <c r="A47" s="20"/>
      <c r="B47" s="20"/>
      <c r="C47" s="20"/>
      <c r="D47" s="36"/>
      <c r="E47" s="19" t="s">
        <v>61</v>
      </c>
      <c r="F47" s="20">
        <v>105</v>
      </c>
      <c r="G47" s="21">
        <v>0.48</v>
      </c>
      <c r="H47" s="20">
        <v>50.4</v>
      </c>
      <c r="I47" s="37">
        <v>46045</v>
      </c>
      <c r="J47" s="34"/>
    </row>
    <row r="48" s="2" customFormat="1" ht="24" customHeight="1" spans="1:10">
      <c r="A48" s="20"/>
      <c r="B48" s="20"/>
      <c r="C48" s="20"/>
      <c r="D48" s="36"/>
      <c r="E48" s="19" t="s">
        <v>62</v>
      </c>
      <c r="F48" s="20">
        <v>5</v>
      </c>
      <c r="G48" s="21">
        <v>0</v>
      </c>
      <c r="H48" s="20">
        <v>0</v>
      </c>
      <c r="I48" s="37">
        <v>46045</v>
      </c>
      <c r="J48" s="34"/>
    </row>
    <row r="49" s="2" customFormat="1" ht="24" customHeight="1" spans="1:10">
      <c r="A49" s="30">
        <v>46045</v>
      </c>
      <c r="B49" s="31" t="s">
        <v>50</v>
      </c>
      <c r="C49" s="31" t="s">
        <v>82</v>
      </c>
      <c r="D49" s="39" t="s">
        <v>83</v>
      </c>
      <c r="E49" s="19" t="s">
        <v>53</v>
      </c>
      <c r="F49" s="20">
        <v>20</v>
      </c>
      <c r="G49" s="21">
        <v>0.23</v>
      </c>
      <c r="H49" s="20">
        <v>4.6</v>
      </c>
      <c r="I49" s="23">
        <v>46046</v>
      </c>
      <c r="J49" s="34"/>
    </row>
    <row r="50" s="2" customFormat="1" ht="24" customHeight="1" spans="1:10">
      <c r="A50" s="12"/>
      <c r="B50" s="12"/>
      <c r="C50" s="12"/>
      <c r="D50" s="12"/>
      <c r="E50" s="12"/>
      <c r="F50" s="13" t="s">
        <v>40</v>
      </c>
      <c r="G50" s="13"/>
      <c r="H50" s="13">
        <f>SUM(H3:H49)</f>
        <v>34049.515</v>
      </c>
    </row>
    <row r="51" s="2" customFormat="1"/>
    <row r="57" spans="1:10">
      <c r="F57" s="40"/>
    </row>
  </sheetData>
  <autoFilter xmlns:etc="http://www.wps.cn/officeDocument/2017/etCustomData" ref="A2:I50" etc:filterBottomFollowUsedRange="0">
    <extLst/>
  </autoFilter>
  <mergeCells count="38">
    <mergeCell ref="A1:H1"/>
    <mergeCell ref="A50:E50"/>
    <mergeCell ref="F50:G50"/>
    <mergeCell ref="A3:A12"/>
    <mergeCell ref="A13:A20"/>
    <mergeCell ref="A21:A27"/>
    <mergeCell ref="A28:A29"/>
    <mergeCell ref="A30:A39"/>
    <mergeCell ref="A40:A48"/>
    <mergeCell ref="B3:B12"/>
    <mergeCell ref="B13:B20"/>
    <mergeCell ref="B21:B27"/>
    <mergeCell ref="B28:B29"/>
    <mergeCell ref="B30:B39"/>
    <mergeCell ref="B40:B48"/>
    <mergeCell ref="C3:C12"/>
    <mergeCell ref="C13:C20"/>
    <mergeCell ref="C21:C27"/>
    <mergeCell ref="C28:C29"/>
    <mergeCell ref="C30:C39"/>
    <mergeCell ref="C40:C48"/>
    <mergeCell ref="D3:D12"/>
    <mergeCell ref="D13:D20"/>
    <mergeCell ref="D21:D27"/>
    <mergeCell ref="D28:D29"/>
    <mergeCell ref="D30:D39"/>
    <mergeCell ref="D40:D48"/>
    <mergeCell ref="G5:G6"/>
    <mergeCell ref="G14:G15"/>
    <mergeCell ref="G22:G23"/>
    <mergeCell ref="G31:G32"/>
    <mergeCell ref="G42:G43"/>
    <mergeCell ref="I5:I8"/>
    <mergeCell ref="I33:I35"/>
    <mergeCell ref="I38:I39"/>
    <mergeCell ref="I40:I41"/>
    <mergeCell ref="I42:I44"/>
    <mergeCell ref="J28:J4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D17" sqref="D17"/>
    </sheetView>
  </sheetViews>
  <sheetFormatPr defaultColWidth="8.72727272727273" defaultRowHeight="14" outlineLevelRow="3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  <col min="9" max="9" width="14.3272727272727" customWidth="1"/>
  </cols>
  <sheetData>
    <row r="1" customFormat="1" ht="33" spans="1:9">
      <c r="A1" s="3" t="s">
        <v>41</v>
      </c>
      <c r="B1" s="4"/>
      <c r="C1" s="4"/>
      <c r="D1" s="4"/>
      <c r="E1" s="5"/>
      <c r="F1" s="4"/>
      <c r="G1" s="4"/>
      <c r="H1" s="4"/>
    </row>
    <row r="2" s="1" customFormat="1" ht="23.5" customHeight="1" spans="1:9">
      <c r="A2" s="6" t="s">
        <v>42</v>
      </c>
      <c r="B2" s="6" t="s">
        <v>43</v>
      </c>
      <c r="C2" s="7" t="s">
        <v>3</v>
      </c>
      <c r="D2" s="6" t="s">
        <v>44</v>
      </c>
      <c r="E2" s="8" t="s">
        <v>45</v>
      </c>
      <c r="F2" s="9" t="s">
        <v>46</v>
      </c>
      <c r="G2" s="10" t="s">
        <v>47</v>
      </c>
      <c r="H2" s="11" t="s">
        <v>48</v>
      </c>
      <c r="I2" s="11" t="s">
        <v>49</v>
      </c>
    </row>
    <row r="3" s="2" customFormat="1" ht="24" customHeight="1" spans="1:9">
      <c r="A3" s="12"/>
      <c r="B3" s="12"/>
      <c r="C3" s="12"/>
      <c r="D3" s="12"/>
      <c r="E3" s="12"/>
      <c r="F3" s="13" t="s">
        <v>40</v>
      </c>
      <c r="G3" s="13"/>
      <c r="H3" s="13" t="e">
        <f>SUM(#REF!)</f>
        <v>#REF!</v>
      </c>
    </row>
    <row r="4" s="2" customFormat="1"/>
  </sheetData>
  <mergeCells count="3">
    <mergeCell ref="A1:H1"/>
    <mergeCell ref="A3:E3"/>
    <mergeCell ref="F3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</vt:lpstr>
      <vt:lpstr>万鸿服饰</vt:lpstr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</cp:lastModifiedBy>
  <dcterms:created xsi:type="dcterms:W3CDTF">2017-08-21T10:11:00Z</dcterms:created>
  <dcterms:modified xsi:type="dcterms:W3CDTF">2026-03-05T01:51:45Z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4D03B8ACC5674AA6B2F8775B19E8FABA_13</vt:lpwstr>
  </property>
  <property fmtid="{D5CDD505-2E9C-101B-9397-08002B2CF9AE}" pid="4" name="CalculationRule">
    <vt:i4>0</vt:i4>
  </property>
</Properties>
</file>