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丰盛源" sheetId="30" r:id="rId1"/>
  </sheets>
  <definedNames>
    <definedName name="_xlnm._FilterDatabase" localSheetId="0" hidden="1">丰盛源!$A$1:$H$8</definedName>
    <definedName name="_xlnm.Print_Area" localSheetId="0">丰盛源!$A$1:$H$2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<sst xmlns="http://schemas.openxmlformats.org/spreadsheetml/2006/main" count="119" uniqueCount="68">
  <si>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</si>
  <si>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</si>
  <si>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</si>
  <si>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</si>
  <si>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</si>
  <si>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</si>
  <si>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</si>
  <si>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</si>
  <si>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</si>
  <si>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47475-4092</t>
  </si>
  <si>
    <t>RBSKJSD00278
工厂：丰盛源</t>
  </si>
  <si>
    <t>7120-693-712
Made in China 女套衫 翻单34</t>
  </si>
  <si>
    <t>白色吊牌HPBCRFI001-60*95mm-RFID LOGO</t>
  </si>
  <si>
    <t>黑色 吊绳 MRBCGEN004-320*1.5mm</t>
  </si>
  <si>
    <t>白色织标WLBCGEN017（05B）-65*20mm</t>
  </si>
  <si>
    <t>白色缎带洗标CLBCGEN003*6页-60*25mm（加页码）</t>
  </si>
  <si>
    <t>白色缎带芯片洗标CLBCRFI001-60*25mm-RFID</t>
  </si>
  <si>
    <t>48267-11547</t>
  </si>
  <si>
    <t>RBSKJSD00279
工厂：丰盛源</t>
  </si>
  <si>
    <t>7120-693-712/800
Made in China 女套衫 翻单35</t>
  </si>
  <si>
    <t>RBSKJSD00264
工厂：丰盛源</t>
  </si>
  <si>
    <t>7120-693-712/800
Made in China 女套衫 翻单33</t>
  </si>
  <si>
    <t>44470-7033
44472-1494
44509-13</t>
  </si>
  <si>
    <t>RBSKJSD00258
工厂：大正</t>
  </si>
  <si>
    <t>AGIL 1482-693-805
Made in China 男套衫</t>
  </si>
  <si>
    <t>白色吊牌HPBCGEN011-60*95mm-RFID LOGO-新版</t>
  </si>
  <si>
    <t>配比装胶带贴纸  BKSKR24014</t>
  </si>
  <si>
    <t>白色织标WLBCGEN020(06B）-85*20mm</t>
  </si>
  <si>
    <t>白色缎带洗标CLBCGEN003*5页-60*25mm（加页码）</t>
  </si>
  <si>
    <t>43682-12595</t>
  </si>
  <si>
    <t>RBSKJSD00246
工厂：鸿凯</t>
  </si>
  <si>
    <t>1377-693-700
Made in China 女镂空开衫</t>
  </si>
  <si>
    <t>白色缎带洗标CLBCGEN003*4页-60*25mm（加页码）</t>
  </si>
  <si>
    <t>43858-11170
43862-3520
43863-10</t>
  </si>
  <si>
    <t>RBSKJSD00247
工厂：圣琪</t>
  </si>
  <si>
    <t>1396-693-500
Made in China 女连衣裙</t>
  </si>
  <si>
    <t>43916-20993
43917-20</t>
  </si>
  <si>
    <t>RBSKJSD00252
工厂：圣琪</t>
  </si>
  <si>
    <t>1400-693-812/902
Made in China 女套衫</t>
  </si>
  <si>
    <t>43979-11548
43987-10</t>
  </si>
  <si>
    <t>RBSKJSD00255
工厂：圣琪</t>
  </si>
  <si>
    <t>1413-693-106
Made in China 女背心</t>
  </si>
  <si>
    <t>48332-1251</t>
  </si>
  <si>
    <t>RBSKJSD00280
工厂：圣琪</t>
  </si>
  <si>
    <t>1413-693-106
Made in China 女背心 翻单1</t>
  </si>
  <si>
    <t>45793-15748
45794-10</t>
  </si>
  <si>
    <t>RBSKJSD00266
工厂：圣琪</t>
  </si>
  <si>
    <t>1654-693-712
Made in China 女连衣裙</t>
  </si>
  <si>
    <t>43933-52078
43937-16144
43938-30</t>
  </si>
  <si>
    <t>RBSKJSD00277
工厂：圣琪</t>
  </si>
  <si>
    <t>1405-693-323/401/600
Made in China 女吊带裙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</si>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</sst>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  <xf numFmtId="0" fontId="3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58" fontId="11" fillId="2" borderId="1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8" fontId="14" fillId="2" borderId="1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zoomScale="115" zoomScaleNormal="115" zoomScaleSheetLayoutView="130" topLeftCell="A47" workbookViewId="0">
      <selection activeCell="I73" sqref="I73"/>
    </sheetView>
  </sheetViews>
  <sheetFormatPr defaultColWidth="8.72727272727273" defaultRowHeight="14"/>
  <cols>
    <col min="1" max="1" width="16" style="1" customWidth="1"/>
    <col min="2" max="2" width="12.4909090909091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3.6363636363636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46022</v>
      </c>
      <c r="B3" s="14" t="s">
        <v>9</v>
      </c>
      <c r="C3" s="15" t="s">
        <v>10</v>
      </c>
      <c r="D3" s="14" t="s">
        <v>11</v>
      </c>
      <c r="E3" s="14" t="s">
        <v>12</v>
      </c>
      <c r="F3" s="16">
        <v>4092</v>
      </c>
      <c r="G3" s="17">
        <v>0.26</v>
      </c>
      <c r="H3" s="18">
        <f t="shared" ref="H3:H17" si="0">F3*G3</f>
        <v>1063.92</v>
      </c>
    </row>
    <row r="4" spans="1:8">
      <c r="A4" s="19"/>
      <c r="B4" s="16"/>
      <c r="C4" s="20"/>
      <c r="D4" s="14"/>
      <c r="E4" s="16" t="s">
        <v>13</v>
      </c>
      <c r="F4" s="16">
        <v>4092</v>
      </c>
      <c r="G4" s="16">
        <v>0.09</v>
      </c>
      <c r="H4" s="18">
        <f t="shared" si="0"/>
        <v>368.28</v>
      </c>
    </row>
    <row r="5" spans="1:8">
      <c r="A5" s="13">
        <v>46021</v>
      </c>
      <c r="B5" s="16"/>
      <c r="C5" s="20"/>
      <c r="D5" s="14"/>
      <c r="E5" s="16" t="s">
        <v>14</v>
      </c>
      <c r="F5" s="16">
        <v>4092</v>
      </c>
      <c r="G5" s="16">
        <v>0.12</v>
      </c>
      <c r="H5" s="18">
        <f t="shared" si="0"/>
        <v>491.04</v>
      </c>
    </row>
    <row r="6" spans="1:8">
      <c r="A6" s="19"/>
      <c r="B6" s="16"/>
      <c r="C6" s="20"/>
      <c r="D6" s="14"/>
      <c r="E6" s="16" t="s">
        <v>15</v>
      </c>
      <c r="F6" s="16">
        <f>4092*6</f>
        <v>24552</v>
      </c>
      <c r="G6" s="16">
        <f>0.042</f>
        <v>0.042</v>
      </c>
      <c r="H6" s="18">
        <f t="shared" si="0"/>
        <v>1031.184</v>
      </c>
    </row>
    <row r="7" spans="1:8">
      <c r="A7" s="21"/>
      <c r="B7" s="16"/>
      <c r="C7" s="20"/>
      <c r="D7" s="14"/>
      <c r="E7" s="14" t="s">
        <v>16</v>
      </c>
      <c r="F7" s="16">
        <v>4092</v>
      </c>
      <c r="G7" s="16">
        <v>0.57</v>
      </c>
      <c r="H7" s="22">
        <f t="shared" si="0"/>
        <v>2332.44</v>
      </c>
    </row>
    <row r="8" spans="1:8">
      <c r="A8" s="23">
        <v>46037</v>
      </c>
      <c r="B8" s="14" t="s">
        <v>17</v>
      </c>
      <c r="C8" s="15" t="s">
        <v>18</v>
      </c>
      <c r="D8" s="14" t="s">
        <v>19</v>
      </c>
      <c r="E8" s="14" t="s">
        <v>12</v>
      </c>
      <c r="F8" s="16">
        <v>11547</v>
      </c>
      <c r="G8" s="16">
        <v>0.26</v>
      </c>
      <c r="H8" s="22">
        <f t="shared" si="0"/>
        <v>3002.22</v>
      </c>
    </row>
    <row r="9" spans="1:8">
      <c r="A9" s="24"/>
      <c r="B9" s="16"/>
      <c r="C9" s="20"/>
      <c r="D9" s="14"/>
      <c r="E9" s="16" t="s">
        <v>13</v>
      </c>
      <c r="F9" s="16">
        <v>11547</v>
      </c>
      <c r="G9" s="16">
        <v>0.09</v>
      </c>
      <c r="H9" s="22">
        <f t="shared" si="0"/>
        <v>1039.23</v>
      </c>
    </row>
    <row r="10" spans="1:8">
      <c r="A10" s="23">
        <v>46034</v>
      </c>
      <c r="B10" s="16"/>
      <c r="C10" s="20"/>
      <c r="D10" s="14"/>
      <c r="E10" s="16" t="s">
        <v>14</v>
      </c>
      <c r="F10" s="16">
        <v>11547</v>
      </c>
      <c r="G10" s="16">
        <v>0.12</v>
      </c>
      <c r="H10" s="22">
        <f t="shared" si="0"/>
        <v>1385.64</v>
      </c>
    </row>
    <row r="11" spans="1:8">
      <c r="A11" s="24"/>
      <c r="B11" s="16"/>
      <c r="C11" s="20"/>
      <c r="D11" s="14"/>
      <c r="E11" s="16" t="s">
        <v>15</v>
      </c>
      <c r="F11" s="16">
        <f>11547*6</f>
        <v>69282</v>
      </c>
      <c r="G11" s="16">
        <f>0.042</f>
        <v>0.042</v>
      </c>
      <c r="H11" s="22">
        <f t="shared" si="0"/>
        <v>2909.844</v>
      </c>
    </row>
    <row r="12" spans="1:8">
      <c r="A12" s="25"/>
      <c r="B12" s="16"/>
      <c r="C12" s="20"/>
      <c r="D12" s="14"/>
      <c r="E12" s="14" t="s">
        <v>16</v>
      </c>
      <c r="F12" s="16">
        <v>11547</v>
      </c>
      <c r="G12" s="16">
        <v>0.57</v>
      </c>
      <c r="H12" s="22">
        <f t="shared" si="0"/>
        <v>6581.79</v>
      </c>
    </row>
    <row r="13" spans="1:8">
      <c r="A13" s="13">
        <v>46007</v>
      </c>
      <c r="B13" s="14">
        <v>45910</v>
      </c>
      <c r="C13" s="15" t="s">
        <v>20</v>
      </c>
      <c r="D13" s="14" t="s">
        <v>21</v>
      </c>
      <c r="E13" s="14" t="s">
        <v>12</v>
      </c>
      <c r="F13" s="16">
        <v>8715</v>
      </c>
      <c r="G13" s="17">
        <v>0.26</v>
      </c>
      <c r="H13" s="26">
        <f t="shared" si="0"/>
        <v>2265.9</v>
      </c>
    </row>
    <row r="14" spans="1:8">
      <c r="A14" s="19"/>
      <c r="B14" s="16"/>
      <c r="C14" s="20"/>
      <c r="D14" s="14"/>
      <c r="E14" s="16" t="s">
        <v>13</v>
      </c>
      <c r="F14" s="16">
        <v>8715</v>
      </c>
      <c r="G14" s="16">
        <v>0.09</v>
      </c>
      <c r="H14" s="26">
        <f t="shared" si="0"/>
        <v>784.35</v>
      </c>
    </row>
    <row r="15" spans="1:8">
      <c r="A15" s="19"/>
      <c r="B15" s="16"/>
      <c r="C15" s="20"/>
      <c r="D15" s="14"/>
      <c r="E15" s="16" t="s">
        <v>14</v>
      </c>
      <c r="F15" s="16">
        <v>8715</v>
      </c>
      <c r="G15" s="16">
        <v>0.12</v>
      </c>
      <c r="H15" s="26">
        <f t="shared" si="0"/>
        <v>1045.8</v>
      </c>
    </row>
    <row r="16" spans="1:8">
      <c r="A16" s="19"/>
      <c r="B16" s="16"/>
      <c r="C16" s="20"/>
      <c r="D16" s="14"/>
      <c r="E16" s="16" t="s">
        <v>15</v>
      </c>
      <c r="F16" s="16">
        <f>8715*6</f>
        <v>52290</v>
      </c>
      <c r="G16" s="16">
        <f>0.042</f>
        <v>0.042</v>
      </c>
      <c r="H16" s="26">
        <f t="shared" si="0"/>
        <v>2196.18</v>
      </c>
    </row>
    <row r="17" spans="1:8">
      <c r="A17" s="21"/>
      <c r="B17" s="16"/>
      <c r="C17" s="20"/>
      <c r="D17" s="14"/>
      <c r="E17" s="14" t="s">
        <v>16</v>
      </c>
      <c r="F17" s="16">
        <v>8715</v>
      </c>
      <c r="G17" s="16">
        <v>0.57</v>
      </c>
      <c r="H17" s="26">
        <f t="shared" si="0"/>
        <v>4967.55</v>
      </c>
    </row>
    <row r="18" spans="1:8">
      <c r="H18" s="27">
        <f>SUM(H3:H17)</f>
        <v>31465.368</v>
      </c>
    </row>
    <row r="22" spans="1:8">
      <c r="A22" s="28">
        <v>46017</v>
      </c>
      <c r="B22" s="14" t="s">
        <v>22</v>
      </c>
      <c r="C22" s="15" t="s">
        <v>23</v>
      </c>
      <c r="D22" s="14" t="s">
        <v>24</v>
      </c>
      <c r="E22" s="14" t="s">
        <v>25</v>
      </c>
      <c r="F22" s="16">
        <f t="shared" ref="F22:F25" si="1">7033+1494+13</f>
        <v>8540</v>
      </c>
      <c r="G22" s="16">
        <v>0.26</v>
      </c>
      <c r="H22" s="22">
        <f t="shared" ref="H22:H27" si="2">F22*G22</f>
        <v>2220.4</v>
      </c>
    </row>
    <row r="23" spans="1:8">
      <c r="A23" s="29"/>
      <c r="B23" s="16"/>
      <c r="C23" s="20"/>
      <c r="D23" s="14"/>
      <c r="E23" s="16" t="s">
        <v>13</v>
      </c>
      <c r="F23" s="16">
        <f t="shared" si="1"/>
        <v>8540</v>
      </c>
      <c r="G23" s="16">
        <v>0.09</v>
      </c>
      <c r="H23" s="22">
        <f t="shared" si="2"/>
        <v>768.6</v>
      </c>
    </row>
    <row r="24" spans="1:8">
      <c r="A24" s="29"/>
      <c r="B24" s="16"/>
      <c r="C24" s="20"/>
      <c r="D24" s="14"/>
      <c r="E24" s="14" t="s">
        <v>26</v>
      </c>
      <c r="F24" s="16">
        <v>498</v>
      </c>
      <c r="G24" s="16">
        <v>0.24</v>
      </c>
      <c r="H24" s="22">
        <f t="shared" si="2"/>
        <v>119.52</v>
      </c>
    </row>
    <row r="25" spans="1:8">
      <c r="A25" s="30">
        <v>46006</v>
      </c>
      <c r="B25" s="16"/>
      <c r="C25" s="20"/>
      <c r="D25" s="14"/>
      <c r="E25" s="16" t="s">
        <v>27</v>
      </c>
      <c r="F25" s="16">
        <f t="shared" si="1"/>
        <v>8540</v>
      </c>
      <c r="G25" s="16">
        <v>0.148</v>
      </c>
      <c r="H25" s="22">
        <f t="shared" si="2"/>
        <v>1263.92</v>
      </c>
    </row>
    <row r="26" spans="1:8">
      <c r="A26" s="29">
        <v>46032</v>
      </c>
      <c r="B26" s="16"/>
      <c r="C26" s="20"/>
      <c r="D26" s="14"/>
      <c r="E26" s="16" t="s">
        <v>28</v>
      </c>
      <c r="F26" s="16">
        <f>8540*5</f>
        <v>42700</v>
      </c>
      <c r="G26" s="16">
        <v>0.042</v>
      </c>
      <c r="H26" s="22">
        <f t="shared" si="2"/>
        <v>1793.4</v>
      </c>
    </row>
    <row r="27" spans="1:8">
      <c r="A27" s="30">
        <v>46006</v>
      </c>
      <c r="B27" s="16"/>
      <c r="C27" s="20"/>
      <c r="D27" s="14"/>
      <c r="E27" s="14" t="s">
        <v>16</v>
      </c>
      <c r="F27" s="16">
        <v>8540</v>
      </c>
      <c r="G27" s="16">
        <v>0.57</v>
      </c>
      <c r="H27" s="22">
        <f t="shared" si="2"/>
        <v>4867.8</v>
      </c>
    </row>
    <row r="28" spans="1:8">
      <c r="H28" s="27">
        <f>SUM(H22:H27)</f>
        <v>11033.64</v>
      </c>
    </row>
    <row r="29" spans="1:8">
      <c r="H29" s="31"/>
    </row>
    <row r="30" spans="1:8">
      <c r="A30" s="32">
        <v>45994</v>
      </c>
      <c r="B30" s="14" t="s">
        <v>29</v>
      </c>
      <c r="C30" s="33" t="s">
        <v>30</v>
      </c>
      <c r="D30" s="14" t="s">
        <v>31</v>
      </c>
      <c r="E30" s="34" t="s">
        <v>12</v>
      </c>
      <c r="F30" s="35">
        <v>12595</v>
      </c>
      <c r="G30" s="16">
        <v>0.26</v>
      </c>
      <c r="H30" s="22">
        <f t="shared" ref="H30:H66" si="3">F30*G30</f>
        <v>3274.7</v>
      </c>
    </row>
    <row r="31" spans="1:8">
      <c r="A31" s="32"/>
      <c r="B31" s="16"/>
      <c r="C31" s="36"/>
      <c r="D31" s="14"/>
      <c r="E31" s="16" t="s">
        <v>13</v>
      </c>
      <c r="F31" s="35">
        <v>12595</v>
      </c>
      <c r="G31" s="16">
        <v>0.09</v>
      </c>
      <c r="H31" s="22">
        <f t="shared" si="3"/>
        <v>1133.55</v>
      </c>
    </row>
    <row r="32" spans="1:8">
      <c r="A32" s="32">
        <v>45992</v>
      </c>
      <c r="B32" s="16"/>
      <c r="C32" s="36"/>
      <c r="D32" s="14"/>
      <c r="E32" s="16" t="s">
        <v>14</v>
      </c>
      <c r="F32" s="35">
        <v>12595</v>
      </c>
      <c r="G32" s="16">
        <v>0.12</v>
      </c>
      <c r="H32" s="22">
        <f t="shared" si="3"/>
        <v>1511.4</v>
      </c>
    </row>
    <row r="33" spans="1:8">
      <c r="A33" s="32"/>
      <c r="B33" s="16"/>
      <c r="C33" s="36"/>
      <c r="D33" s="14"/>
      <c r="E33" s="16" t="s">
        <v>32</v>
      </c>
      <c r="F33" s="16">
        <f>12595*4</f>
        <v>50380</v>
      </c>
      <c r="G33" s="16">
        <v>0.042</v>
      </c>
      <c r="H33" s="22">
        <f t="shared" si="3"/>
        <v>2115.96</v>
      </c>
    </row>
    <row r="34" spans="1:8">
      <c r="A34" s="32">
        <v>45993</v>
      </c>
      <c r="B34" s="16"/>
      <c r="C34" s="36"/>
      <c r="D34" s="14"/>
      <c r="E34" s="14" t="s">
        <v>16</v>
      </c>
      <c r="F34" s="35">
        <v>12595</v>
      </c>
      <c r="G34" s="16">
        <v>0.57</v>
      </c>
      <c r="H34" s="22">
        <f t="shared" si="3"/>
        <v>7179.15</v>
      </c>
    </row>
    <row r="35" spans="1:8">
      <c r="A35" s="32">
        <v>46017</v>
      </c>
      <c r="B35" s="14" t="s">
        <v>33</v>
      </c>
      <c r="C35" s="33" t="s">
        <v>34</v>
      </c>
      <c r="D35" s="14" t="s">
        <v>35</v>
      </c>
      <c r="E35" s="34" t="s">
        <v>12</v>
      </c>
      <c r="F35" s="35">
        <f t="shared" ref="F35:F38" si="4">11170+3520+10</f>
        <v>14700</v>
      </c>
      <c r="G35" s="16">
        <v>0.26</v>
      </c>
      <c r="H35" s="37">
        <f t="shared" si="3"/>
        <v>3822</v>
      </c>
    </row>
    <row r="36" spans="1:8">
      <c r="A36" s="32"/>
      <c r="B36" s="16"/>
      <c r="C36" s="36"/>
      <c r="D36" s="14"/>
      <c r="E36" s="16" t="s">
        <v>13</v>
      </c>
      <c r="F36" s="35">
        <f t="shared" si="4"/>
        <v>14700</v>
      </c>
      <c r="G36" s="16">
        <v>0.09</v>
      </c>
      <c r="H36" s="37">
        <f t="shared" si="3"/>
        <v>1323</v>
      </c>
    </row>
    <row r="37" spans="1:8">
      <c r="A37" s="32"/>
      <c r="B37" s="16"/>
      <c r="C37" s="36"/>
      <c r="D37" s="14"/>
      <c r="E37" s="34" t="s">
        <v>26</v>
      </c>
      <c r="F37" s="35">
        <v>880</v>
      </c>
      <c r="G37" s="16">
        <v>0.24</v>
      </c>
      <c r="H37" s="37">
        <f t="shared" si="3"/>
        <v>211.2</v>
      </c>
    </row>
    <row r="38" spans="1:8">
      <c r="A38" s="32">
        <v>46016</v>
      </c>
      <c r="B38" s="16"/>
      <c r="C38" s="36"/>
      <c r="D38" s="14"/>
      <c r="E38" s="16" t="s">
        <v>14</v>
      </c>
      <c r="F38" s="35">
        <f t="shared" si="4"/>
        <v>14700</v>
      </c>
      <c r="G38" s="16">
        <v>0.12</v>
      </c>
      <c r="H38" s="37">
        <f t="shared" si="3"/>
        <v>1764</v>
      </c>
    </row>
    <row r="39" spans="1:8">
      <c r="A39" s="32">
        <v>46017</v>
      </c>
      <c r="B39" s="16"/>
      <c r="C39" s="36"/>
      <c r="D39" s="14"/>
      <c r="E39" s="16" t="s">
        <v>32</v>
      </c>
      <c r="F39" s="16">
        <f>14700*4</f>
        <v>58800</v>
      </c>
      <c r="G39" s="16">
        <v>0.042</v>
      </c>
      <c r="H39" s="37">
        <f t="shared" si="3"/>
        <v>2469.6</v>
      </c>
    </row>
    <row r="40" spans="1:8">
      <c r="A40" s="32">
        <v>46016</v>
      </c>
      <c r="B40" s="16"/>
      <c r="C40" s="36"/>
      <c r="D40" s="14"/>
      <c r="E40" s="14" t="s">
        <v>16</v>
      </c>
      <c r="F40" s="35">
        <f>11170+3520+10</f>
        <v>14700</v>
      </c>
      <c r="G40" s="16">
        <v>0.57</v>
      </c>
      <c r="H40" s="37">
        <f t="shared" si="3"/>
        <v>8379</v>
      </c>
    </row>
    <row r="41" spans="1:8">
      <c r="A41" s="32">
        <v>46016</v>
      </c>
      <c r="B41" s="14" t="s">
        <v>36</v>
      </c>
      <c r="C41" s="33" t="s">
        <v>37</v>
      </c>
      <c r="D41" s="14" t="s">
        <v>38</v>
      </c>
      <c r="E41" s="34" t="s">
        <v>12</v>
      </c>
      <c r="F41" s="35">
        <f t="shared" ref="F41:F43" si="5">20993+20</f>
        <v>21013</v>
      </c>
      <c r="G41" s="16">
        <v>0.26</v>
      </c>
      <c r="H41" s="37">
        <f t="shared" si="3"/>
        <v>5463.38</v>
      </c>
    </row>
    <row r="42" spans="1:8">
      <c r="A42" s="32"/>
      <c r="B42" s="16"/>
      <c r="C42" s="36"/>
      <c r="D42" s="14"/>
      <c r="E42" s="16" t="s">
        <v>13</v>
      </c>
      <c r="F42" s="35">
        <f t="shared" si="5"/>
        <v>21013</v>
      </c>
      <c r="G42" s="16">
        <v>0.09</v>
      </c>
      <c r="H42" s="37">
        <f t="shared" si="3"/>
        <v>1891.17</v>
      </c>
    </row>
    <row r="43" spans="1:8">
      <c r="A43" s="38"/>
      <c r="B43" s="16"/>
      <c r="C43" s="36"/>
      <c r="D43" s="14"/>
      <c r="E43" s="16" t="s">
        <v>14</v>
      </c>
      <c r="F43" s="35">
        <f t="shared" si="5"/>
        <v>21013</v>
      </c>
      <c r="G43" s="16">
        <v>0.12</v>
      </c>
      <c r="H43" s="37">
        <f t="shared" si="3"/>
        <v>2521.56</v>
      </c>
    </row>
    <row r="44" spans="1:8">
      <c r="A44" s="32">
        <v>46017</v>
      </c>
      <c r="B44" s="16"/>
      <c r="C44" s="36"/>
      <c r="D44" s="14"/>
      <c r="E44" s="16" t="s">
        <v>32</v>
      </c>
      <c r="F44" s="16">
        <f>21013*4</f>
        <v>84052</v>
      </c>
      <c r="G44" s="16">
        <v>0.042</v>
      </c>
      <c r="H44" s="37">
        <f t="shared" si="3"/>
        <v>3530.184</v>
      </c>
    </row>
    <row r="45" spans="1:8">
      <c r="A45" s="19">
        <v>46016</v>
      </c>
      <c r="B45" s="16"/>
      <c r="C45" s="36"/>
      <c r="D45" s="14"/>
      <c r="E45" s="14" t="s">
        <v>16</v>
      </c>
      <c r="F45" s="35">
        <f>20993+20</f>
        <v>21013</v>
      </c>
      <c r="G45" s="16">
        <v>0.57</v>
      </c>
      <c r="H45" s="37">
        <f t="shared" si="3"/>
        <v>11977.41</v>
      </c>
    </row>
    <row r="46" spans="1:8">
      <c r="A46" s="32">
        <v>46017</v>
      </c>
      <c r="B46" s="14" t="s">
        <v>39</v>
      </c>
      <c r="C46" s="33" t="s">
        <v>40</v>
      </c>
      <c r="D46" s="14" t="s">
        <v>41</v>
      </c>
      <c r="E46" s="34" t="s">
        <v>12</v>
      </c>
      <c r="F46" s="35">
        <f t="shared" ref="F46:F48" si="6">11548+10</f>
        <v>11558</v>
      </c>
      <c r="G46" s="16">
        <v>0.26</v>
      </c>
      <c r="H46" s="37">
        <f t="shared" si="3"/>
        <v>3005.08</v>
      </c>
    </row>
    <row r="47" spans="1:8">
      <c r="A47" s="32"/>
      <c r="B47" s="16"/>
      <c r="C47" s="36"/>
      <c r="D47" s="14"/>
      <c r="E47" s="16" t="s">
        <v>13</v>
      </c>
      <c r="F47" s="35">
        <f t="shared" si="6"/>
        <v>11558</v>
      </c>
      <c r="G47" s="16">
        <v>0.09</v>
      </c>
      <c r="H47" s="37">
        <f t="shared" si="3"/>
        <v>1040.22</v>
      </c>
    </row>
    <row r="48" spans="1:8">
      <c r="A48" s="32">
        <v>46016</v>
      </c>
      <c r="B48" s="16"/>
      <c r="C48" s="36"/>
      <c r="D48" s="14"/>
      <c r="E48" s="16" t="s">
        <v>14</v>
      </c>
      <c r="F48" s="35">
        <f t="shared" si="6"/>
        <v>11558</v>
      </c>
      <c r="G48" s="16">
        <v>0.12</v>
      </c>
      <c r="H48" s="37">
        <f t="shared" si="3"/>
        <v>1386.96</v>
      </c>
    </row>
    <row r="49" spans="1:8">
      <c r="A49" s="32">
        <v>46017</v>
      </c>
      <c r="B49" s="16"/>
      <c r="C49" s="36"/>
      <c r="D49" s="14"/>
      <c r="E49" s="16" t="s">
        <v>32</v>
      </c>
      <c r="F49" s="16">
        <f>11558*4</f>
        <v>46232</v>
      </c>
      <c r="G49" s="16">
        <v>0.042</v>
      </c>
      <c r="H49" s="37">
        <f t="shared" si="3"/>
        <v>1941.744</v>
      </c>
    </row>
    <row r="50" spans="1:8">
      <c r="A50" s="32">
        <v>46016</v>
      </c>
      <c r="B50" s="16"/>
      <c r="C50" s="36"/>
      <c r="D50" s="14"/>
      <c r="E50" s="14" t="s">
        <v>16</v>
      </c>
      <c r="F50" s="35">
        <f>11548+10</f>
        <v>11558</v>
      </c>
      <c r="G50" s="16">
        <v>0.57</v>
      </c>
      <c r="H50" s="37">
        <f t="shared" si="3"/>
        <v>6588.06</v>
      </c>
    </row>
    <row r="51" spans="1:8">
      <c r="A51" s="32">
        <v>46035</v>
      </c>
      <c r="B51" s="14" t="s">
        <v>42</v>
      </c>
      <c r="C51" s="33" t="s">
        <v>43</v>
      </c>
      <c r="D51" s="14" t="s">
        <v>44</v>
      </c>
      <c r="E51" s="34" t="s">
        <v>12</v>
      </c>
      <c r="F51" s="35">
        <v>1251</v>
      </c>
      <c r="G51" s="16">
        <v>0.26</v>
      </c>
      <c r="H51" s="18">
        <f t="shared" si="3"/>
        <v>325.26</v>
      </c>
    </row>
    <row r="52" spans="1:8">
      <c r="A52" s="32"/>
      <c r="B52" s="16"/>
      <c r="C52" s="36"/>
      <c r="D52" s="14"/>
      <c r="E52" s="16" t="s">
        <v>13</v>
      </c>
      <c r="F52" s="35">
        <v>1251</v>
      </c>
      <c r="G52" s="16">
        <v>0.09</v>
      </c>
      <c r="H52" s="18">
        <f t="shared" si="3"/>
        <v>112.59</v>
      </c>
    </row>
    <row r="53" spans="1:8">
      <c r="A53" s="32">
        <v>46032</v>
      </c>
      <c r="B53" s="16"/>
      <c r="C53" s="36"/>
      <c r="D53" s="14"/>
      <c r="E53" s="16" t="s">
        <v>14</v>
      </c>
      <c r="F53" s="35">
        <v>1251</v>
      </c>
      <c r="G53" s="16">
        <v>0.12</v>
      </c>
      <c r="H53" s="18">
        <f t="shared" si="3"/>
        <v>150.12</v>
      </c>
    </row>
    <row r="54" spans="1:8">
      <c r="A54" s="32">
        <v>46033</v>
      </c>
      <c r="B54" s="16"/>
      <c r="C54" s="36"/>
      <c r="D54" s="14"/>
      <c r="E54" s="16" t="s">
        <v>32</v>
      </c>
      <c r="F54" s="16">
        <f>1251*4</f>
        <v>5004</v>
      </c>
      <c r="G54" s="16">
        <v>0.042</v>
      </c>
      <c r="H54" s="18">
        <f t="shared" si="3"/>
        <v>210.168</v>
      </c>
    </row>
    <row r="55" spans="1:8">
      <c r="A55" s="32">
        <v>46032</v>
      </c>
      <c r="B55" s="16"/>
      <c r="C55" s="36"/>
      <c r="D55" s="14"/>
      <c r="E55" s="14" t="s">
        <v>16</v>
      </c>
      <c r="F55" s="35">
        <v>1251</v>
      </c>
      <c r="G55" s="16">
        <v>0.57</v>
      </c>
      <c r="H55" s="18">
        <f t="shared" si="3"/>
        <v>713.07</v>
      </c>
    </row>
    <row r="56" spans="1:8">
      <c r="A56" s="32">
        <v>46026</v>
      </c>
      <c r="B56" s="14" t="s">
        <v>45</v>
      </c>
      <c r="C56" s="15" t="s">
        <v>46</v>
      </c>
      <c r="D56" s="14" t="s">
        <v>47</v>
      </c>
      <c r="E56" s="14" t="s">
        <v>25</v>
      </c>
      <c r="F56" s="16">
        <f t="shared" ref="F56:F58" si="7">15748+10</f>
        <v>15758</v>
      </c>
      <c r="G56" s="17">
        <v>0.26</v>
      </c>
      <c r="H56" s="18">
        <f t="shared" si="3"/>
        <v>4097.08</v>
      </c>
    </row>
    <row r="57" spans="1:8">
      <c r="A57" s="32"/>
      <c r="B57" s="16"/>
      <c r="C57" s="20"/>
      <c r="D57" s="14"/>
      <c r="E57" s="16" t="s">
        <v>13</v>
      </c>
      <c r="F57" s="16">
        <f t="shared" si="7"/>
        <v>15758</v>
      </c>
      <c r="G57" s="16">
        <v>0.09</v>
      </c>
      <c r="H57" s="18">
        <f t="shared" si="3"/>
        <v>1418.22</v>
      </c>
    </row>
    <row r="58" spans="1:8">
      <c r="A58" s="32">
        <v>46022</v>
      </c>
      <c r="B58" s="16"/>
      <c r="C58" s="20"/>
      <c r="D58" s="14"/>
      <c r="E58" s="16" t="s">
        <v>14</v>
      </c>
      <c r="F58" s="16">
        <f t="shared" si="7"/>
        <v>15758</v>
      </c>
      <c r="G58" s="16">
        <v>0.12</v>
      </c>
      <c r="H58" s="18">
        <f t="shared" si="3"/>
        <v>1890.96</v>
      </c>
    </row>
    <row r="59" spans="1:8">
      <c r="A59" s="32">
        <v>46034</v>
      </c>
      <c r="B59" s="16"/>
      <c r="C59" s="20"/>
      <c r="D59" s="14"/>
      <c r="E59" s="16" t="s">
        <v>32</v>
      </c>
      <c r="F59" s="16">
        <f>15758*4</f>
        <v>63032</v>
      </c>
      <c r="G59" s="16">
        <f>0.042</f>
        <v>0.042</v>
      </c>
      <c r="H59" s="18">
        <f t="shared" si="3"/>
        <v>2647.344</v>
      </c>
    </row>
    <row r="60" spans="1:8">
      <c r="A60" s="32">
        <v>46022</v>
      </c>
      <c r="B60" s="16"/>
      <c r="C60" s="20"/>
      <c r="D60" s="14"/>
      <c r="E60" s="14" t="s">
        <v>16</v>
      </c>
      <c r="F60" s="16">
        <f>15748+10</f>
        <v>15758</v>
      </c>
      <c r="G60" s="16">
        <v>0.57</v>
      </c>
      <c r="H60" s="18">
        <f t="shared" si="3"/>
        <v>8982.06</v>
      </c>
    </row>
    <row r="61" spans="1:8">
      <c r="A61" s="32">
        <v>46016</v>
      </c>
      <c r="B61" s="14" t="s">
        <v>48</v>
      </c>
      <c r="C61" s="15" t="s">
        <v>49</v>
      </c>
      <c r="D61" s="14" t="s">
        <v>50</v>
      </c>
      <c r="E61" s="14" t="s">
        <v>12</v>
      </c>
      <c r="F61" s="16">
        <f t="shared" ref="F61:F64" si="8">52078+16144+30</f>
        <v>68252</v>
      </c>
      <c r="G61" s="16">
        <v>0.26</v>
      </c>
      <c r="H61" s="39">
        <f t="shared" si="3"/>
        <v>17745.52</v>
      </c>
    </row>
    <row r="62" spans="1:8">
      <c r="A62" s="19"/>
      <c r="B62" s="40"/>
      <c r="C62" s="41"/>
      <c r="D62" s="42"/>
      <c r="E62" s="16" t="s">
        <v>13</v>
      </c>
      <c r="F62" s="16">
        <f t="shared" si="8"/>
        <v>68252</v>
      </c>
      <c r="G62" s="16">
        <v>0.09</v>
      </c>
      <c r="H62" s="39">
        <f t="shared" si="3"/>
        <v>6142.68</v>
      </c>
    </row>
    <row r="63" spans="1:8">
      <c r="A63" s="19"/>
      <c r="B63" s="16"/>
      <c r="C63" s="20"/>
      <c r="D63" s="14"/>
      <c r="E63" s="16" t="s">
        <v>26</v>
      </c>
      <c r="F63" s="16">
        <v>4036</v>
      </c>
      <c r="G63" s="16">
        <v>0.24</v>
      </c>
      <c r="H63" s="39">
        <f t="shared" si="3"/>
        <v>968.64</v>
      </c>
    </row>
    <row r="64" spans="1:8">
      <c r="A64" s="19"/>
      <c r="B64" s="16"/>
      <c r="C64" s="20"/>
      <c r="D64" s="14"/>
      <c r="E64" s="16" t="s">
        <v>14</v>
      </c>
      <c r="F64" s="16">
        <f t="shared" si="8"/>
        <v>68252</v>
      </c>
      <c r="G64" s="16">
        <v>0.12</v>
      </c>
      <c r="H64" s="39">
        <f t="shared" si="3"/>
        <v>8190.24</v>
      </c>
    </row>
    <row r="65" spans="1:10">
      <c r="A65" s="19"/>
      <c r="B65" s="16"/>
      <c r="C65" s="20"/>
      <c r="D65" s="14"/>
      <c r="E65" s="16" t="s">
        <v>32</v>
      </c>
      <c r="F65" s="16">
        <f>68252*4</f>
        <v>273008</v>
      </c>
      <c r="G65" s="16">
        <f>0.042</f>
        <v>0.042</v>
      </c>
      <c r="H65" s="39">
        <f t="shared" si="3"/>
        <v>11466.336</v>
      </c>
    </row>
    <row r="66" spans="1:10">
      <c r="A66" s="21"/>
      <c r="B66" s="16"/>
      <c r="C66" s="20"/>
      <c r="D66" s="14"/>
      <c r="E66" s="14" t="s">
        <v>16</v>
      </c>
      <c r="F66" s="16">
        <f>52078+16144+30</f>
        <v>68252</v>
      </c>
      <c r="G66" s="16">
        <v>0.57</v>
      </c>
      <c r="H66" s="39">
        <f t="shared" si="3"/>
        <v>38903.64</v>
      </c>
    </row>
    <row r="67" spans="1:10">
      <c r="H67" s="27">
        <f>SUM(H30:H66)</f>
        <v>176493.256</v>
      </c>
    </row>
    <row r="70" ht="28.5" spans="1:10">
      <c r="A70" s="43" t="s">
        <v>51</v>
      </c>
      <c r="B70" s="43"/>
      <c r="C70" s="43"/>
      <c r="D70" s="43"/>
      <c r="E70" s="43"/>
      <c r="F70" s="43"/>
      <c r="G70" s="43"/>
      <c r="H70" s="44"/>
      <c r="I70" s="43"/>
      <c r="J70" s="43"/>
    </row>
    <row r="71" ht="29" spans="1:10">
      <c r="A71" s="45" t="s">
        <v>52</v>
      </c>
      <c r="B71" s="45" t="s">
        <v>53</v>
      </c>
      <c r="C71" s="45" t="s">
        <v>54</v>
      </c>
      <c r="D71" s="46" t="s">
        <v>55</v>
      </c>
      <c r="E71" s="45" t="s">
        <v>56</v>
      </c>
      <c r="F71" s="47" t="s">
        <v>57</v>
      </c>
      <c r="G71" s="45" t="s">
        <v>58</v>
      </c>
      <c r="H71" s="48" t="s">
        <v>59</v>
      </c>
      <c r="I71" s="46" t="s">
        <v>60</v>
      </c>
      <c r="J71" s="45" t="s">
        <v>61</v>
      </c>
    </row>
    <row r="72" ht="43" spans="1:10">
      <c r="A72" s="45"/>
      <c r="B72" s="45"/>
      <c r="C72" s="45"/>
      <c r="D72" s="49" t="s">
        <v>62</v>
      </c>
      <c r="E72" s="45"/>
      <c r="F72" s="50" t="s">
        <v>63</v>
      </c>
      <c r="G72" s="45"/>
      <c r="H72" s="48"/>
      <c r="I72" s="51" t="s">
        <v>64</v>
      </c>
      <c r="J72" s="45"/>
    </row>
    <row r="73" ht="35" spans="1:10">
      <c r="A73" s="52">
        <v>1</v>
      </c>
      <c r="B73" s="53">
        <v>46089</v>
      </c>
      <c r="C73" s="54" t="s">
        <v>65</v>
      </c>
      <c r="D73" s="55" t="s">
        <v>66</v>
      </c>
      <c r="E73" s="54" t="s">
        <v>67</v>
      </c>
      <c r="F73" s="54" t="s">
        <v>67</v>
      </c>
      <c r="G73" s="54" t="s">
        <v>67</v>
      </c>
      <c r="H73" s="56" t="s">
        <v>67</v>
      </c>
      <c r="I73" s="57">
        <v>218992.264</v>
      </c>
      <c r="J73" s="58"/>
    </row>
  </sheetData>
  <autoFilter xmlns:etc="http://www.wps.cn/officeDocument/2017/etCustomData" ref="A1:H8" etc:filterBottomFollowUsedRange="0">
    <extLst/>
  </autoFilter>
  <mergeCells count="56">
    <mergeCell ref="A1:H1"/>
    <mergeCell ref="A70:J70"/>
    <mergeCell ref="A3:A4"/>
    <mergeCell ref="A5:A7"/>
    <mergeCell ref="A8:A9"/>
    <mergeCell ref="A10:A12"/>
    <mergeCell ref="A13:A17"/>
    <mergeCell ref="A22:A24"/>
    <mergeCell ref="A30:A31"/>
    <mergeCell ref="A32:A33"/>
    <mergeCell ref="A35:A37"/>
    <mergeCell ref="A41:A43"/>
    <mergeCell ref="A46:A47"/>
    <mergeCell ref="A51:A52"/>
    <mergeCell ref="A56:A57"/>
    <mergeCell ref="A61:A66"/>
    <mergeCell ref="A71:A72"/>
    <mergeCell ref="B3:B7"/>
    <mergeCell ref="B8:B12"/>
    <mergeCell ref="B13:B17"/>
    <mergeCell ref="B22:B27"/>
    <mergeCell ref="B30:B34"/>
    <mergeCell ref="B35:B40"/>
    <mergeCell ref="B41:B45"/>
    <mergeCell ref="B46:B50"/>
    <mergeCell ref="B51:B55"/>
    <mergeCell ref="B56:B60"/>
    <mergeCell ref="B61:B66"/>
    <mergeCell ref="B71:B72"/>
    <mergeCell ref="C3:C7"/>
    <mergeCell ref="C8:C12"/>
    <mergeCell ref="C13:C17"/>
    <mergeCell ref="C22:C27"/>
    <mergeCell ref="C30:C34"/>
    <mergeCell ref="C35:C40"/>
    <mergeCell ref="C41:C45"/>
    <mergeCell ref="C46:C50"/>
    <mergeCell ref="C51:C55"/>
    <mergeCell ref="C56:C60"/>
    <mergeCell ref="C61:C66"/>
    <mergeCell ref="C71:C72"/>
    <mergeCell ref="D3:D7"/>
    <mergeCell ref="D8:D12"/>
    <mergeCell ref="D13:D17"/>
    <mergeCell ref="D22:D27"/>
    <mergeCell ref="D30:D34"/>
    <mergeCell ref="D35:D40"/>
    <mergeCell ref="D41:D45"/>
    <mergeCell ref="D46:D50"/>
    <mergeCell ref="D51:D55"/>
    <mergeCell ref="D56:D60"/>
    <mergeCell ref="D61:D66"/>
    <mergeCell ref="E71:E72"/>
    <mergeCell ref="G71:G72"/>
    <mergeCell ref="H71:H72"/>
    <mergeCell ref="J71:J72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丰盛源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2026-03-08T13:55:13Z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