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-已开" sheetId="25" r:id="rId1"/>
    <sheet name="国外做货-美金-已开" sheetId="26" r:id="rId2"/>
  </sheets>
  <definedNames>
    <definedName name="_xlnm._FilterDatabase" localSheetId="0" hidden="1">'国内做货-人民币-已开'!$B$1:$I$7</definedName>
    <definedName name="_xlnm._FilterDatabase" localSheetId="1" hidden="1">'国外做货-美金-已开'!$B$1:$I$125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<sst xmlns="http://schemas.openxmlformats.org/spreadsheetml/2006/main" count="241" uniqueCount="124">
  <si>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</si>
  <si>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</si>
  <si>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</si>
  <si>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</si>
  <si>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</si>
  <si>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</si>
  <si>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</si>
  <si>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</si>
  <si>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</si>
  <si>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</si>
  <si>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RRNBSK1113
工厂：连云港华同</t>
  </si>
  <si>
    <t>MAREA 1136-742-401/712
Made in China 女下装</t>
  </si>
  <si>
    <t>白色吊牌HPBCGEN011-60*95mm-新版</t>
  </si>
  <si>
    <t>黑色 吊绳 MRBCGEN004-320*1.5mm</t>
  </si>
  <si>
    <t>白色缎带洗标CLBCGEN003*4页-60*25mm</t>
  </si>
  <si>
    <t>白色织标WLBCGEN017（05B）-65*20mm</t>
  </si>
  <si>
    <t>开票到连云港华晟泰公司</t>
  </si>
  <si>
    <t>发  票  通  知  单</t>
  </si>
  <si>
    <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</si>
  <si>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</si>
  <si>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</si>
  <si>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</si>
  <si>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</si>
  <si>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</si>
  <si>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</si>
  <si>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</si>
  <si>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</si>
  <si>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</si>
  <si>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睿宁</t>
  </si>
  <si>
    <t>连云港华晟泰服饰有限公司</t>
  </si>
  <si>
    <t>商标</t>
  </si>
  <si>
    <t>无</t>
  </si>
  <si>
    <t>个</t>
  </si>
  <si>
    <t>MAREA 1136-742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</si>
  <si>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</si>
  <si>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43142/43143/43144/43145</t>
  </si>
  <si>
    <t>RRNBSK1016
工厂：三兴</t>
  </si>
  <si>
    <t>BROCOLI 1282-741-505/800
Made in Cambodia 女下装</t>
  </si>
  <si>
    <t>白色吊牌HPBCRFI001-60*95mm-RFID LOGO</t>
  </si>
  <si>
    <t>白色缎带洗标CLBCGEN003*4页-60*25mm（加页码）</t>
  </si>
  <si>
    <t>空白标 BKKBXM24002（60*25mm）</t>
  </si>
  <si>
    <t>白色RFID织标WLBCRFI015-65*20mm（+3%）</t>
  </si>
  <si>
    <t>44643/44644/44645</t>
  </si>
  <si>
    <t>RRNBSK1058
工厂：三兴</t>
  </si>
  <si>
    <t>BROCOLI 1282-741-505/800
Made in Cambodia 女下装
加单1</t>
  </si>
  <si>
    <t>46383/46384</t>
  </si>
  <si>
    <t>RRNBSK1124
工厂：新云峰</t>
  </si>
  <si>
    <t>SELVA 1281-741-800
Made in Cambodia 女下装半裙
加单1</t>
  </si>
  <si>
    <t>黑色缎带洗标CLBCGEN004*5页-60*25mm</t>
  </si>
  <si>
    <t>黑色挂耳LPBCGEN002-8*13mm</t>
  </si>
  <si>
    <t>黑色RFID织标WLBCRFI025-65*20mm（+2%）</t>
  </si>
  <si>
    <t>46316/46318/46320</t>
  </si>
  <si>
    <t>RRNBSK1125
工厂：三兴</t>
  </si>
  <si>
    <t>BROCOLI 1282-741-505/800
Made in Cambodia 女下装
加单2</t>
  </si>
  <si>
    <t>47185/47186/47187</t>
  </si>
  <si>
    <t>RRNBSK1141
工厂：鸿运达</t>
  </si>
  <si>
    <t>BOMB 0958-741-251
Made in Cambodia 女士长裤
加单3</t>
  </si>
  <si>
    <t>白色缎带洗标CLBCGEN003*5页-60*25mm</t>
  </si>
  <si>
    <r>
      <rPr>
        <sz val="11"/>
        <rFont val="宋体"/>
        <charset val="134"/>
        <scheme val="minor"/>
      </rPr>
      <t>47188/</t>
    </r>
    <r>
      <rPr>
        <b/>
        <sz val="11"/>
        <rFont val="宋体"/>
        <charset val="134"/>
        <scheme val="minor"/>
      </rPr>
      <t>47189</t>
    </r>
  </si>
  <si>
    <t>RRNBSK1142
工厂：乐维斯</t>
  </si>
  <si>
    <t>BOMB 0958-742-505
Made in Cambodia 女士长裤
加单1</t>
  </si>
  <si>
    <r>
      <rPr>
        <sz val="11"/>
        <rFont val="宋体"/>
        <charset val="134"/>
        <scheme val="minor"/>
      </rPr>
      <t>白色吊牌</t>
    </r>
    <r>
      <rPr>
        <sz val="11"/>
        <color rgb="FFFF0000"/>
        <rFont val="宋体"/>
        <charset val="134"/>
        <scheme val="minor"/>
      </rPr>
      <t>HPBCGEN011</t>
    </r>
    <r>
      <rPr>
        <sz val="11"/>
        <rFont val="宋体"/>
        <charset val="134"/>
        <scheme val="minor"/>
      </rPr>
      <t>-60*95mm-RFID LOGO-新版</t>
    </r>
  </si>
  <si>
    <t>RRNBSK1143
工厂：乐维斯</t>
  </si>
  <si>
    <t>BOMB 0958-742-829
Made in Cambodia 女士长裤
加单2</t>
  </si>
  <si>
    <t>RRNBSK1144
工厂：乐维斯</t>
  </si>
  <si>
    <t>BOMB 0958-741-829
Made in Cambodia 女士长裤
加单4</t>
  </si>
  <si>
    <t>RRNBSK1180
工厂：金太阳</t>
  </si>
  <si>
    <t>BOMBINO 0928-741-250
Made in Cambodia 女士长裤
补单</t>
  </si>
  <si>
    <t>白色RFID织标WLBCRFI015-65*20mm（+10%）</t>
  </si>
  <si>
    <t>48145/48149</t>
  </si>
  <si>
    <t>RRNBSK1189
工厂：金太阳</t>
  </si>
  <si>
    <t>TULIP 0838-777-800
Made in Cambodia 女下装裤子
加单7</t>
  </si>
  <si>
    <t>白色缎带空白标 BKKBXM24002（60*25mm）</t>
  </si>
  <si>
    <t>白色RFID织标WLBCRFI013-65*20mm（+3%）</t>
  </si>
  <si>
    <t>48143/48139/48142</t>
  </si>
  <si>
    <t>RRNBSK1190
工厂：金太阳/三兴</t>
  </si>
  <si>
    <t>5112-741-800 MALAGA
Made in Cambodia 女下装裤子
加单21</t>
  </si>
  <si>
    <t>腰卡WTBCGEN147  BOOTCUT（BKYK25001）-88*82mm</t>
  </si>
  <si>
    <t>48151</t>
  </si>
  <si>
    <t>RRNBSK1191
工厂：歆玥</t>
  </si>
  <si>
    <t>RAVEN 5155-741 -800
Made in Cambodia 女下装裤子
加单6</t>
  </si>
  <si>
    <t>白色RFID织标WLBCRFI011-85*20mm（+3%）</t>
  </si>
  <si>
    <t>48153/46803</t>
  </si>
  <si>
    <t>RRNBSK1192
工厂：歆玥</t>
  </si>
  <si>
    <t>RAVEN 5155-747 -800
Made in Cambodia 女下装裤子
加单3</t>
  </si>
  <si>
    <t>48154/46804</t>
  </si>
  <si>
    <t>RRNBSK1193
工厂：歆玥</t>
  </si>
  <si>
    <t>RAVEN 5155-787 -800
Made in Cambodia 女下装裤子
加单3</t>
  </si>
  <si>
    <t>RRNBSK1201
工厂：金太阳</t>
  </si>
  <si>
    <t>5112-742-251  MALAGA 
Made in Cambodia 女下装裤子
加单6</t>
  </si>
  <si>
    <t>腰卡WTBCGEN147（BKYK25001） BOOTCUT-88*82mm</t>
  </si>
  <si>
    <t>RRNBSK1204
工厂：新云峰</t>
  </si>
  <si>
    <t>SELVA 1281-741-800
Made in Cambodia 女下装半裙
加单1 补单</t>
  </si>
  <si>
    <t>黑色RFID织标WLBCRFI025-65*20mm</t>
  </si>
  <si>
    <t>RRNBSK1210
工厂：依洲</t>
  </si>
  <si>
    <t>BUNUELO  5104-741-800
Made in Cambodia 女士长裤
翻单26  补单</t>
  </si>
  <si>
    <t>白色吊牌HPBCRFI001-60*95mm-RFID LOGO -XL码</t>
  </si>
  <si>
    <t>RRNBSK1234
工厂：三兴</t>
  </si>
  <si>
    <t>MALAGA  5112-742-251 
Made in Cambodia 女下装裤子
加单4</t>
  </si>
  <si>
    <t>RRNBSK1235
工厂：三兴</t>
  </si>
  <si>
    <t>MALAGA 5112-757-251
Made in Cambodia 女下装加小
加单4</t>
  </si>
  <si>
    <t>RRNBSK1236
工厂：三兴</t>
  </si>
  <si>
    <t>MALAGA 5112-712-251
Made in Cambodia 女下装加大
加单1</t>
  </si>
  <si>
    <t>48143/48142</t>
  </si>
  <si>
    <t>RRNBSK1237
工厂：金太阳/三兴</t>
  </si>
  <si>
    <t>RRNBSK1238
工厂：金太阳</t>
  </si>
  <si>
    <t>48877/48879/48880/48881/48882/48883</t>
  </si>
  <si>
    <t>RRNBSK1239
工厂：歆玥/三兴/金太阳</t>
  </si>
  <si>
    <t>5112-741-800 MALAGA
Made in Cambodia 女下装裤子
加单22</t>
  </si>
  <si>
    <t>46383/46384补</t>
  </si>
  <si>
    <r>
      <rPr>
        <b/>
        <sz val="11"/>
        <rFont val="宋体"/>
        <charset val="134"/>
        <scheme val="minor"/>
      </rPr>
      <t>RRNBSK1248</t>
    </r>
    <r>
      <rPr>
        <sz val="11"/>
        <rFont val="宋体"/>
        <charset val="134"/>
        <scheme val="minor"/>
      </rPr>
      <t xml:space="preserve">
工厂：新云峰</t>
    </r>
  </si>
  <si>
    <t>SELVA 1281-741-800
Made in Cambodia 女下装半裙
 补单</t>
  </si>
  <si>
    <t>RRNBSK1253
工厂：新云峰</t>
  </si>
  <si>
    <t>SELVA 1281-741-800
Made in Cambodia 女下装半裙
补单</t>
  </si>
  <si>
    <t>/</t>
  </si>
  <si>
    <t>RRNBSK1254
工厂：新云峰</t>
  </si>
  <si>
    <t>BOMB 0958-741-251
Made in Cambodia 女士长裤
补单</t>
  </si>
  <si>
    <t>白色织标WLBCGEN017（05B）-65*20mm-XXS</t>
  </si>
  <si>
    <t>48560/48562/48563</t>
  </si>
  <si>
    <t>RRNBSK1211
工厂：乐维斯</t>
  </si>
  <si>
    <t>BOMB 0958-741-251
Made in Cambodia 女士长裤
加单5</t>
  </si>
  <si>
    <t>49141/49142/49143</t>
  </si>
  <si>
    <t>RRNBSK1240
工厂：金太阳/歆玥</t>
  </si>
  <si>
    <t>5112-742-809  MALAGA 
Made in Cambodia 女下装裤子
加单7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</si>
</sst>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;\-\$#,##0.0000"/>
    <numFmt numFmtId="177" formatCode="\$#,##0.00;\-\$#,##0.00"/>
    <numFmt numFmtId="178" formatCode="0_);[Red]\(0\)"/>
    <numFmt numFmtId="179" formatCode="\$#,##0.000;\-\$#,##0.000"/>
    <numFmt numFmtId="180" formatCode="0.00_);[Red]\(0.00\)"/>
    <numFmt numFmtId="181" formatCode="\$#,##0.0000_);[Red]\(\$#,##0.0000\)"/>
    <numFmt numFmtId="182" formatCode="&quot;￥&quot;#,##0.000_);[Red]\(&quot;￥&quot;#,##0.000\)"/>
    <numFmt numFmtId="183" formatCode="&quot;￥&quot;#,##0.00_);[Red]\(&quot;￥&quot;#,##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183" fontId="0" fillId="0" borderId="0" xfId="0" applyNumberFormat="1" applyFill="1">
      <alignment vertical="center"/>
    </xf>
    <xf numFmtId="182" fontId="2" fillId="0" borderId="2" xfId="0" applyNumberFormat="1" applyFont="1" applyFill="1" applyBorder="1" applyAlignment="1">
      <alignment horizontal="center" vertical="center"/>
    </xf>
    <xf numFmtId="183" fontId="2" fillId="0" borderId="3" xfId="0" applyNumberFormat="1" applyFont="1" applyFill="1" applyBorder="1" applyAlignment="1">
      <alignment horizontal="center" vertical="center"/>
    </xf>
    <xf numFmtId="182" fontId="4" fillId="0" borderId="4" xfId="0" applyNumberFormat="1" applyFont="1" applyFill="1" applyBorder="1" applyAlignment="1">
      <alignment horizontal="center" vertical="center"/>
    </xf>
    <xf numFmtId="183" fontId="4" fillId="0" borderId="4" xfId="0" applyNumberFormat="1" applyFont="1" applyFill="1" applyBorder="1" applyAlignment="1">
      <alignment horizontal="center" vertical="center"/>
    </xf>
    <xf numFmtId="182" fontId="1" fillId="0" borderId="5" xfId="0" applyNumberFormat="1" applyFont="1" applyFill="1" applyBorder="1" applyAlignment="1">
      <alignment horizontal="center" vertical="center"/>
    </xf>
    <xf numFmtId="182" fontId="1" fillId="0" borderId="7" xfId="0" applyNumberFormat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3" fontId="6" fillId="0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58" fontId="12" fillId="3" borderId="8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ySplit="2" topLeftCell="A3" activePane="bottomLeft" state="frozen"/>
      <selection/>
      <selection pane="bottomLeft" activeCell="F18" sqref="F18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51" customWidth="1"/>
    <col min="9" max="9" width="14.9090909090909" style="52" customWidth="1"/>
    <col min="10" max="10" width="17.3636363636364" style="1" customWidth="1"/>
    <col min="11" max="16384" width="8.72727272727273" style="1"/>
  </cols>
  <sheetData>
    <row r="1" ht="38" customHeight="1" spans="1:10">
      <c r="A1" s="5" t="s">
        <v>0</v>
      </c>
      <c r="B1" s="6"/>
      <c r="C1" s="6"/>
      <c r="D1" s="6"/>
      <c r="E1" s="6"/>
      <c r="F1" s="6"/>
      <c r="G1" s="6"/>
      <c r="H1" s="53"/>
      <c r="I1" s="54"/>
    </row>
    <row r="2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3" t="s">
        <v>7</v>
      </c>
      <c r="H2" s="55" t="s">
        <v>8</v>
      </c>
      <c r="I2" s="56" t="s">
        <v>9</v>
      </c>
    </row>
    <row r="3" customHeight="1" spans="1:10">
      <c r="A3" s="16">
        <v>46007</v>
      </c>
      <c r="B3" s="33">
        <v>46029</v>
      </c>
      <c r="C3" s="20">
        <v>46256</v>
      </c>
      <c r="D3" s="38" t="s">
        <v>10</v>
      </c>
      <c r="E3" s="20" t="s">
        <v>11</v>
      </c>
      <c r="F3" s="20" t="s">
        <v>12</v>
      </c>
      <c r="G3" s="21">
        <v>4000</v>
      </c>
      <c r="H3" s="57">
        <v>0.35</v>
      </c>
      <c r="I3" s="23">
        <f>G3*H3</f>
        <v>1400</v>
      </c>
    </row>
    <row r="4" customHeight="1" spans="1:10">
      <c r="A4" s="16"/>
      <c r="B4" s="33"/>
      <c r="C4" s="20"/>
      <c r="D4" s="39"/>
      <c r="E4" s="20"/>
      <c r="F4" s="21" t="s">
        <v>13</v>
      </c>
      <c r="G4" s="21">
        <v>4000</v>
      </c>
      <c r="H4" s="58"/>
      <c r="I4" s="23">
        <v>0</v>
      </c>
    </row>
    <row r="5" customHeight="1" spans="1:10">
      <c r="A5" s="16"/>
      <c r="B5" s="33">
        <v>46008</v>
      </c>
      <c r="C5" s="20"/>
      <c r="D5" s="39"/>
      <c r="E5" s="20"/>
      <c r="F5" s="21" t="s">
        <v>14</v>
      </c>
      <c r="G5" s="21">
        <f>4000*4</f>
        <v>16000</v>
      </c>
      <c r="H5" s="59">
        <v>0.042</v>
      </c>
      <c r="I5" s="23">
        <f>G5*H5</f>
        <v>672</v>
      </c>
    </row>
    <row r="6" customHeight="1" spans="1:10">
      <c r="A6" s="16"/>
      <c r="B6" s="33"/>
      <c r="C6" s="20"/>
      <c r="D6" s="39"/>
      <c r="E6" s="20"/>
      <c r="F6" s="20" t="s">
        <v>15</v>
      </c>
      <c r="G6" s="21">
        <v>4000</v>
      </c>
      <c r="H6" s="59">
        <v>0.137</v>
      </c>
      <c r="I6" s="23">
        <f>G6*H6</f>
        <v>548</v>
      </c>
    </row>
    <row r="7" customHeight="1" spans="1:10">
      <c r="I7" s="60">
        <f>SUM(I3:I6)</f>
        <v>2620</v>
      </c>
    </row>
    <row r="10" customHeight="1" spans="1:10">
      <c r="A10" s="61" t="s">
        <v>16</v>
      </c>
    </row>
    <row r="13" ht="35" customHeight="1" spans="1:10">
      <c r="A13" s="62" t="s">
        <v>17</v>
      </c>
      <c r="B13" s="62"/>
      <c r="C13" s="62"/>
      <c r="D13" s="62"/>
      <c r="E13" s="62"/>
      <c r="F13" s="62"/>
      <c r="G13" s="62"/>
      <c r="H13" s="62"/>
      <c r="I13" s="62"/>
      <c r="J13" s="62"/>
    </row>
    <row r="14" ht="57" customHeight="1" spans="1:10">
      <c r="A14" s="63" t="s">
        <v>18</v>
      </c>
      <c r="B14" s="63" t="s">
        <v>19</v>
      </c>
      <c r="C14" s="63" t="s">
        <v>20</v>
      </c>
      <c r="D14" s="63" t="s">
        <v>21</v>
      </c>
      <c r="E14" s="63" t="s">
        <v>22</v>
      </c>
      <c r="F14" s="63" t="s">
        <v>23</v>
      </c>
      <c r="G14" s="63" t="s">
        <v>24</v>
      </c>
      <c r="H14" s="63" t="s">
        <v>25</v>
      </c>
      <c r="I14" s="63" t="s">
        <v>26</v>
      </c>
      <c r="J14" s="63" t="s">
        <v>27</v>
      </c>
    </row>
    <row r="15" ht="38" customHeight="1" spans="1:10">
      <c r="A15" s="64">
        <v>1</v>
      </c>
      <c r="B15" s="65">
        <v>46093</v>
      </c>
      <c r="C15" s="63" t="s">
        <v>28</v>
      </c>
      <c r="D15" s="63" t="s">
        <v>29</v>
      </c>
      <c r="E15" s="63" t="s">
        <v>30</v>
      </c>
      <c r="F15" s="63" t="s">
        <v>31</v>
      </c>
      <c r="G15" s="63" t="s">
        <v>32</v>
      </c>
      <c r="H15" s="63">
        <v>28000</v>
      </c>
      <c r="I15" s="63">
        <v>2620</v>
      </c>
      <c r="J15" s="63" t="s">
        <v>33</v>
      </c>
    </row>
  </sheetData>
  <autoFilter xmlns:etc="http://www.wps.cn/officeDocument/2017/etCustomData" ref="B1:I7" etc:filterBottomFollowUsedRange="0">
    <extLst/>
  </autoFilter>
  <mergeCells count="9">
    <mergeCell ref="A1:I1"/>
    <mergeCell ref="A13:J13"/>
    <mergeCell ref="A3:A6"/>
    <mergeCell ref="B3:B4"/>
    <mergeCell ref="B5:B6"/>
    <mergeCell ref="C3:C6"/>
    <mergeCell ref="D3:D6"/>
    <mergeCell ref="E3:E6"/>
    <mergeCell ref="H3:H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workbookViewId="0">
      <pane ySplit="2" topLeftCell="A72" activePane="bottomLeft" state="frozen"/>
      <selection/>
      <selection pane="bottomLeft" activeCell="E129" sqref="E129"/>
    </sheetView>
  </sheetViews>
  <sheetFormatPr defaultColWidth="8.72727272727273" defaultRowHeight="15" customHeight="1"/>
  <cols>
    <col min="1" max="2" width="14.9090909090909" style="1" customWidth="1"/>
    <col min="3" max="3" width="14.5454545454545" style="2" customWidth="1"/>
    <col min="4" max="4" width="21.4909090909091" style="1" customWidth="1"/>
    <col min="5" max="5" width="36.7272727272727" style="1" customWidth="1"/>
    <col min="6" max="6" width="58.9181818181818" style="1" customWidth="1"/>
    <col min="7" max="7" width="11" style="1" customWidth="1"/>
    <col min="8" max="8" width="11" style="3" customWidth="1"/>
    <col min="9" max="9" width="14.9090909090909" style="4" customWidth="1"/>
    <col min="10" max="10" width="17.3636363636364" style="1" customWidth="1"/>
    <col min="11" max="16384" width="8.72727272727273" style="1"/>
  </cols>
  <sheetData>
    <row r="1" ht="38" customHeight="1" spans="1:9">
      <c r="A1" s="5" t="s">
        <v>0</v>
      </c>
      <c r="B1" s="6"/>
      <c r="C1" s="7"/>
      <c r="D1" s="6"/>
      <c r="E1" s="6"/>
      <c r="F1" s="6"/>
      <c r="G1" s="6"/>
      <c r="H1" s="8"/>
      <c r="I1" s="9"/>
    </row>
    <row r="2" customHeight="1" spans="1: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3" t="s">
        <v>7</v>
      </c>
      <c r="H2" s="14" t="s">
        <v>8</v>
      </c>
      <c r="I2" s="15" t="s">
        <v>34</v>
      </c>
    </row>
    <row r="3" customHeight="1" spans="1:9">
      <c r="A3" s="16">
        <v>45975</v>
      </c>
      <c r="B3" s="17">
        <v>45996</v>
      </c>
      <c r="C3" s="18" t="s">
        <v>35</v>
      </c>
      <c r="D3" s="19" t="s">
        <v>36</v>
      </c>
      <c r="E3" s="20" t="s">
        <v>37</v>
      </c>
      <c r="F3" s="20" t="s">
        <v>38</v>
      </c>
      <c r="G3" s="21">
        <v>10000</v>
      </c>
      <c r="H3" s="22">
        <v>0.05</v>
      </c>
      <c r="I3" s="23">
        <f>G3*H3</f>
        <v>500</v>
      </c>
    </row>
    <row r="4" customHeight="1" spans="1:9">
      <c r="A4" s="16"/>
      <c r="B4" s="24"/>
      <c r="C4" s="25"/>
      <c r="D4" s="26"/>
      <c r="E4" s="20"/>
      <c r="F4" s="21" t="s">
        <v>13</v>
      </c>
      <c r="G4" s="21">
        <v>10000</v>
      </c>
      <c r="H4" s="22"/>
      <c r="I4" s="23">
        <f t="shared" ref="I4:I28" si="0">G4*H4</f>
        <v>0</v>
      </c>
    </row>
    <row r="5" customHeight="1" spans="1:9">
      <c r="A5" s="16"/>
      <c r="B5" s="24">
        <v>46006</v>
      </c>
      <c r="C5" s="25"/>
      <c r="D5" s="26"/>
      <c r="E5" s="20"/>
      <c r="F5" s="20" t="s">
        <v>38</v>
      </c>
      <c r="G5" s="21">
        <v>10000</v>
      </c>
      <c r="H5" s="22">
        <v>0.05</v>
      </c>
      <c r="I5" s="23">
        <f t="shared" si="0"/>
        <v>500</v>
      </c>
    </row>
    <row r="6" customHeight="1" spans="1:9">
      <c r="A6" s="16"/>
      <c r="B6" s="24"/>
      <c r="C6" s="25"/>
      <c r="D6" s="26"/>
      <c r="E6" s="20"/>
      <c r="F6" s="21" t="s">
        <v>13</v>
      </c>
      <c r="G6" s="21">
        <v>10000</v>
      </c>
      <c r="H6" s="22"/>
      <c r="I6" s="23">
        <f t="shared" si="0"/>
        <v>0</v>
      </c>
    </row>
    <row r="7" customHeight="1" spans="1:9">
      <c r="A7" s="16"/>
      <c r="B7" s="24">
        <v>46011</v>
      </c>
      <c r="C7" s="25"/>
      <c r="D7" s="26"/>
      <c r="E7" s="20"/>
      <c r="F7" s="20" t="s">
        <v>38</v>
      </c>
      <c r="G7" s="21">
        <v>10000</v>
      </c>
      <c r="H7" s="22">
        <v>0.05</v>
      </c>
      <c r="I7" s="23">
        <f t="shared" si="0"/>
        <v>500</v>
      </c>
    </row>
    <row r="8" customHeight="1" spans="1:9">
      <c r="A8" s="16"/>
      <c r="B8" s="24"/>
      <c r="C8" s="25"/>
      <c r="D8" s="26"/>
      <c r="E8" s="20"/>
      <c r="F8" s="21" t="s">
        <v>13</v>
      </c>
      <c r="G8" s="21">
        <v>10000</v>
      </c>
      <c r="H8" s="22"/>
      <c r="I8" s="23">
        <f t="shared" si="0"/>
        <v>0</v>
      </c>
    </row>
    <row r="9" customHeight="1" spans="1:9">
      <c r="A9" s="16"/>
      <c r="B9" s="17">
        <v>46027</v>
      </c>
      <c r="C9" s="25"/>
      <c r="D9" s="26"/>
      <c r="E9" s="20"/>
      <c r="F9" s="20" t="s">
        <v>38</v>
      </c>
      <c r="G9" s="21">
        <v>5000</v>
      </c>
      <c r="H9" s="22">
        <v>0.05</v>
      </c>
      <c r="I9" s="23">
        <f t="shared" si="0"/>
        <v>250</v>
      </c>
    </row>
    <row r="10" customHeight="1" spans="1:9">
      <c r="A10" s="16"/>
      <c r="B10" s="24"/>
      <c r="C10" s="25"/>
      <c r="D10" s="26"/>
      <c r="E10" s="20"/>
      <c r="F10" s="21" t="s">
        <v>13</v>
      </c>
      <c r="G10" s="21">
        <v>5000</v>
      </c>
      <c r="H10" s="22"/>
      <c r="I10" s="23">
        <f t="shared" si="0"/>
        <v>0</v>
      </c>
    </row>
    <row r="11" customHeight="1" spans="1:9">
      <c r="A11" s="16"/>
      <c r="B11" s="17">
        <v>45985</v>
      </c>
      <c r="C11" s="25"/>
      <c r="D11" s="26"/>
      <c r="E11" s="20"/>
      <c r="F11" s="21" t="s">
        <v>39</v>
      </c>
      <c r="G11" s="21">
        <f>35000*4</f>
        <v>140000</v>
      </c>
      <c r="H11" s="27">
        <v>0.0072</v>
      </c>
      <c r="I11" s="23">
        <f t="shared" si="0"/>
        <v>1008</v>
      </c>
    </row>
    <row r="12" customHeight="1" spans="1:9">
      <c r="A12" s="16"/>
      <c r="B12" s="24"/>
      <c r="C12" s="25"/>
      <c r="D12" s="26"/>
      <c r="E12" s="20"/>
      <c r="F12" s="21" t="s">
        <v>40</v>
      </c>
      <c r="G12" s="21">
        <v>35000</v>
      </c>
      <c r="H12" s="28">
        <v>0.0052</v>
      </c>
      <c r="I12" s="23">
        <f t="shared" si="0"/>
        <v>182</v>
      </c>
    </row>
    <row r="13" customHeight="1" spans="1:9">
      <c r="A13" s="16"/>
      <c r="B13" s="17">
        <v>45978</v>
      </c>
      <c r="C13" s="25"/>
      <c r="D13" s="26"/>
      <c r="E13" s="20"/>
      <c r="F13" s="20" t="s">
        <v>15</v>
      </c>
      <c r="G13" s="29">
        <v>35000</v>
      </c>
      <c r="H13" s="22">
        <v>0.024</v>
      </c>
      <c r="I13" s="23">
        <f t="shared" si="0"/>
        <v>840</v>
      </c>
    </row>
    <row r="14" customHeight="1" spans="1:9">
      <c r="A14" s="16"/>
      <c r="B14" s="30"/>
      <c r="C14" s="25"/>
      <c r="D14" s="26"/>
      <c r="E14" s="20"/>
      <c r="F14" s="20" t="s">
        <v>41</v>
      </c>
      <c r="G14" s="29">
        <f>35000*1.02</f>
        <v>35700</v>
      </c>
      <c r="H14" s="22">
        <v>0.15</v>
      </c>
      <c r="I14" s="23">
        <f t="shared" si="0"/>
        <v>5355</v>
      </c>
    </row>
    <row r="15" customHeight="1" spans="1:9">
      <c r="A15" s="16">
        <v>45989</v>
      </c>
      <c r="B15" s="17">
        <v>45994</v>
      </c>
      <c r="C15" s="18" t="s">
        <v>42</v>
      </c>
      <c r="D15" s="19" t="s">
        <v>43</v>
      </c>
      <c r="E15" s="20" t="s">
        <v>44</v>
      </c>
      <c r="F15" s="20" t="s">
        <v>38</v>
      </c>
      <c r="G15" s="21">
        <v>5000</v>
      </c>
      <c r="H15" s="22">
        <v>0.05</v>
      </c>
      <c r="I15" s="23">
        <f t="shared" si="0"/>
        <v>250</v>
      </c>
    </row>
    <row r="16" customHeight="1" spans="1:9">
      <c r="A16" s="16"/>
      <c r="B16" s="24"/>
      <c r="C16" s="25"/>
      <c r="D16" s="26"/>
      <c r="E16" s="20"/>
      <c r="F16" s="21" t="s">
        <v>13</v>
      </c>
      <c r="G16" s="21">
        <v>5000</v>
      </c>
      <c r="H16" s="22"/>
      <c r="I16" s="23">
        <f t="shared" si="0"/>
        <v>0</v>
      </c>
    </row>
    <row r="17" customHeight="1" spans="1:9">
      <c r="A17" s="16"/>
      <c r="B17" s="24">
        <v>46034</v>
      </c>
      <c r="C17" s="25"/>
      <c r="D17" s="26"/>
      <c r="E17" s="20"/>
      <c r="F17" s="20" t="s">
        <v>38</v>
      </c>
      <c r="G17" s="21">
        <f>19996-5000</f>
        <v>14996</v>
      </c>
      <c r="H17" s="22">
        <v>0.05</v>
      </c>
      <c r="I17" s="23">
        <f t="shared" si="0"/>
        <v>749.8</v>
      </c>
    </row>
    <row r="18" customHeight="1" spans="1:9">
      <c r="A18" s="16"/>
      <c r="B18" s="24"/>
      <c r="C18" s="25"/>
      <c r="D18" s="26"/>
      <c r="E18" s="20"/>
      <c r="F18" s="21" t="s">
        <v>13</v>
      </c>
      <c r="G18" s="21">
        <v>14996</v>
      </c>
      <c r="H18" s="22"/>
      <c r="I18" s="23">
        <f t="shared" si="0"/>
        <v>0</v>
      </c>
    </row>
    <row r="19" customHeight="1" spans="1:9">
      <c r="A19" s="16"/>
      <c r="B19" s="17">
        <v>45994</v>
      </c>
      <c r="C19" s="25"/>
      <c r="D19" s="26"/>
      <c r="E19" s="20"/>
      <c r="F19" s="21" t="s">
        <v>39</v>
      </c>
      <c r="G19" s="21">
        <f>19996*4</f>
        <v>79984</v>
      </c>
      <c r="H19" s="27">
        <v>0.0072</v>
      </c>
      <c r="I19" s="23">
        <f t="shared" si="0"/>
        <v>575.8848</v>
      </c>
    </row>
    <row r="20" customHeight="1" spans="1:9">
      <c r="A20" s="16"/>
      <c r="B20" s="24"/>
      <c r="C20" s="25"/>
      <c r="D20" s="26"/>
      <c r="E20" s="20"/>
      <c r="F20" s="21" t="s">
        <v>40</v>
      </c>
      <c r="G20" s="21">
        <v>19996</v>
      </c>
      <c r="H20" s="28">
        <v>0.0052</v>
      </c>
      <c r="I20" s="23">
        <f t="shared" si="0"/>
        <v>103.9792</v>
      </c>
    </row>
    <row r="21" customHeight="1" spans="1:9">
      <c r="A21" s="16"/>
      <c r="B21" s="31">
        <v>45999</v>
      </c>
      <c r="C21" s="25"/>
      <c r="D21" s="26"/>
      <c r="E21" s="20"/>
      <c r="F21" s="20" t="s">
        <v>15</v>
      </c>
      <c r="G21" s="21">
        <v>19996</v>
      </c>
      <c r="H21" s="22">
        <v>0.024</v>
      </c>
      <c r="I21" s="23">
        <f t="shared" si="0"/>
        <v>479.904</v>
      </c>
    </row>
    <row r="22" customHeight="1" spans="1:9">
      <c r="A22" s="16"/>
      <c r="B22" s="32">
        <v>45992</v>
      </c>
      <c r="C22" s="25"/>
      <c r="D22" s="26"/>
      <c r="E22" s="20"/>
      <c r="F22" s="20" t="s">
        <v>41</v>
      </c>
      <c r="G22" s="21">
        <v>20596</v>
      </c>
      <c r="H22" s="22">
        <v>0.15</v>
      </c>
      <c r="I22" s="23">
        <f t="shared" si="0"/>
        <v>3089.4</v>
      </c>
    </row>
    <row r="23" customHeight="1" spans="1:9">
      <c r="A23" s="16">
        <v>46008</v>
      </c>
      <c r="B23" s="33">
        <v>46032</v>
      </c>
      <c r="C23" s="34" t="s">
        <v>45</v>
      </c>
      <c r="D23" s="19" t="s">
        <v>46</v>
      </c>
      <c r="E23" s="20" t="s">
        <v>47</v>
      </c>
      <c r="F23" s="20" t="s">
        <v>38</v>
      </c>
      <c r="G23" s="21">
        <v>10000</v>
      </c>
      <c r="H23" s="27">
        <v>0.05</v>
      </c>
      <c r="I23" s="23">
        <f t="shared" si="0"/>
        <v>500</v>
      </c>
    </row>
    <row r="24" customHeight="1" spans="1:9">
      <c r="A24" s="16"/>
      <c r="B24" s="33"/>
      <c r="C24" s="35"/>
      <c r="D24" s="19"/>
      <c r="E24" s="20"/>
      <c r="F24" s="21" t="s">
        <v>13</v>
      </c>
      <c r="G24" s="21">
        <v>10000</v>
      </c>
      <c r="H24" s="27"/>
      <c r="I24" s="23">
        <f t="shared" si="0"/>
        <v>0</v>
      </c>
    </row>
    <row r="25" customHeight="1" spans="1:9">
      <c r="A25" s="16"/>
      <c r="B25" s="33">
        <v>46014</v>
      </c>
      <c r="C25" s="35"/>
      <c r="D25" s="19"/>
      <c r="E25" s="20"/>
      <c r="F25" s="21" t="s">
        <v>48</v>
      </c>
      <c r="G25" s="21">
        <f>10000*5</f>
        <v>50000</v>
      </c>
      <c r="H25" s="27">
        <v>0.0083</v>
      </c>
      <c r="I25" s="23">
        <f t="shared" si="0"/>
        <v>415</v>
      </c>
    </row>
    <row r="26" customHeight="1" spans="1:9">
      <c r="A26" s="16"/>
      <c r="B26" s="36">
        <v>46010</v>
      </c>
      <c r="C26" s="35"/>
      <c r="D26" s="19"/>
      <c r="E26" s="20"/>
      <c r="F26" s="21" t="s">
        <v>49</v>
      </c>
      <c r="G26" s="21">
        <v>10000</v>
      </c>
      <c r="H26" s="27">
        <v>0.006</v>
      </c>
      <c r="I26" s="23">
        <f t="shared" si="0"/>
        <v>60</v>
      </c>
    </row>
    <row r="27" customHeight="1" spans="1:9">
      <c r="A27" s="16"/>
      <c r="B27" s="37">
        <v>46011</v>
      </c>
      <c r="C27" s="35"/>
      <c r="D27" s="19"/>
      <c r="E27" s="20"/>
      <c r="F27" s="20" t="s">
        <v>50</v>
      </c>
      <c r="G27" s="21">
        <f>10000*1.02</f>
        <v>10200</v>
      </c>
      <c r="H27" s="27">
        <v>0.15</v>
      </c>
      <c r="I27" s="23">
        <f t="shared" si="0"/>
        <v>1530</v>
      </c>
    </row>
    <row r="28" customHeight="1" spans="1:9">
      <c r="A28" s="16">
        <v>46008</v>
      </c>
      <c r="B28" s="17">
        <v>46040</v>
      </c>
      <c r="C28" s="18" t="s">
        <v>51</v>
      </c>
      <c r="D28" s="38" t="s">
        <v>52</v>
      </c>
      <c r="E28" s="20" t="s">
        <v>53</v>
      </c>
      <c r="F28" s="20" t="s">
        <v>38</v>
      </c>
      <c r="G28" s="21">
        <v>10000</v>
      </c>
      <c r="H28" s="22">
        <v>0.05</v>
      </c>
      <c r="I28" s="23">
        <f t="shared" si="0"/>
        <v>500</v>
      </c>
    </row>
    <row r="29" customHeight="1" spans="1:9">
      <c r="A29" s="16"/>
      <c r="B29" s="24"/>
      <c r="C29" s="25"/>
      <c r="D29" s="39"/>
      <c r="E29" s="20"/>
      <c r="F29" s="21" t="s">
        <v>13</v>
      </c>
      <c r="G29" s="21">
        <v>10000</v>
      </c>
      <c r="H29" s="22"/>
      <c r="I29" s="23">
        <f t="shared" ref="I29:I60" si="1">G29*H29</f>
        <v>0</v>
      </c>
    </row>
    <row r="30" customHeight="1" spans="1:9">
      <c r="A30" s="16"/>
      <c r="B30" s="16">
        <v>46022</v>
      </c>
      <c r="C30" s="25"/>
      <c r="D30" s="39"/>
      <c r="E30" s="20"/>
      <c r="F30" s="21" t="s">
        <v>39</v>
      </c>
      <c r="G30" s="21">
        <f>10000*4</f>
        <v>40000</v>
      </c>
      <c r="H30" s="27">
        <v>0.0072</v>
      </c>
      <c r="I30" s="23">
        <f t="shared" si="1"/>
        <v>288</v>
      </c>
    </row>
    <row r="31" customHeight="1" spans="1:9">
      <c r="A31" s="16"/>
      <c r="B31" s="16"/>
      <c r="C31" s="25"/>
      <c r="D31" s="39"/>
      <c r="E31" s="20"/>
      <c r="F31" s="21" t="s">
        <v>40</v>
      </c>
      <c r="G31" s="21">
        <v>10000</v>
      </c>
      <c r="H31" s="28">
        <v>0.0052</v>
      </c>
      <c r="I31" s="23">
        <f t="shared" si="1"/>
        <v>52</v>
      </c>
    </row>
    <row r="32" customHeight="1" spans="1:9">
      <c r="A32" s="16"/>
      <c r="B32" s="16"/>
      <c r="C32" s="25"/>
      <c r="D32" s="39"/>
      <c r="E32" s="20"/>
      <c r="F32" s="20" t="s">
        <v>15</v>
      </c>
      <c r="G32" s="21">
        <v>10000</v>
      </c>
      <c r="H32" s="22">
        <v>0.024</v>
      </c>
      <c r="I32" s="23">
        <f t="shared" si="1"/>
        <v>240</v>
      </c>
    </row>
    <row r="33" customHeight="1" spans="1:9">
      <c r="A33" s="16"/>
      <c r="B33" s="32">
        <v>46011</v>
      </c>
      <c r="C33" s="25"/>
      <c r="D33" s="39"/>
      <c r="E33" s="20"/>
      <c r="F33" s="20" t="s">
        <v>41</v>
      </c>
      <c r="G33" s="21">
        <f>10000*1.03</f>
        <v>10300</v>
      </c>
      <c r="H33" s="22">
        <v>0.15</v>
      </c>
      <c r="I33" s="23">
        <f t="shared" si="1"/>
        <v>1545</v>
      </c>
    </row>
    <row r="34" customHeight="1" spans="1:9">
      <c r="A34" s="16">
        <v>46011</v>
      </c>
      <c r="B34" s="40">
        <v>46018</v>
      </c>
      <c r="C34" s="34" t="s">
        <v>54</v>
      </c>
      <c r="D34" s="19" t="s">
        <v>55</v>
      </c>
      <c r="E34" s="20" t="s">
        <v>56</v>
      </c>
      <c r="F34" s="20" t="s">
        <v>38</v>
      </c>
      <c r="G34" s="21">
        <v>5001</v>
      </c>
      <c r="H34" s="41">
        <v>0.05</v>
      </c>
      <c r="I34" s="23">
        <f t="shared" si="1"/>
        <v>250.05</v>
      </c>
    </row>
    <row r="35" customHeight="1" spans="1:9">
      <c r="A35" s="16"/>
      <c r="B35" s="42"/>
      <c r="C35" s="35"/>
      <c r="D35" s="26"/>
      <c r="E35" s="20"/>
      <c r="F35" s="21" t="s">
        <v>13</v>
      </c>
      <c r="G35" s="21">
        <v>5001</v>
      </c>
      <c r="H35" s="43"/>
      <c r="I35" s="23">
        <f t="shared" si="1"/>
        <v>0</v>
      </c>
    </row>
    <row r="36" customHeight="1" spans="1:9">
      <c r="A36" s="16"/>
      <c r="B36" s="40">
        <v>46030</v>
      </c>
      <c r="C36" s="35"/>
      <c r="D36" s="26"/>
      <c r="E36" s="20"/>
      <c r="F36" s="20" t="s">
        <v>38</v>
      </c>
      <c r="G36" s="21">
        <v>10002</v>
      </c>
      <c r="H36" s="41">
        <v>0.05</v>
      </c>
      <c r="I36" s="23">
        <f t="shared" si="1"/>
        <v>500.1</v>
      </c>
    </row>
    <row r="37" customHeight="1" spans="1:9">
      <c r="A37" s="16"/>
      <c r="B37" s="42"/>
      <c r="C37" s="35"/>
      <c r="D37" s="26"/>
      <c r="E37" s="20"/>
      <c r="F37" s="21" t="s">
        <v>13</v>
      </c>
      <c r="G37" s="21">
        <v>10002</v>
      </c>
      <c r="H37" s="43"/>
      <c r="I37" s="23">
        <f t="shared" si="1"/>
        <v>0</v>
      </c>
    </row>
    <row r="38" customHeight="1" spans="1:9">
      <c r="A38" s="16"/>
      <c r="B38" s="33">
        <v>46017</v>
      </c>
      <c r="C38" s="35"/>
      <c r="D38" s="26"/>
      <c r="E38" s="20"/>
      <c r="F38" s="21" t="s">
        <v>57</v>
      </c>
      <c r="G38" s="21">
        <f>15002*5</f>
        <v>75010</v>
      </c>
      <c r="H38" s="27">
        <v>0.0072</v>
      </c>
      <c r="I38" s="23">
        <f t="shared" si="1"/>
        <v>540.072</v>
      </c>
    </row>
    <row r="39" customHeight="1" spans="1:9">
      <c r="A39" s="16"/>
      <c r="B39" s="33"/>
      <c r="C39" s="35"/>
      <c r="D39" s="26"/>
      <c r="E39" s="20"/>
      <c r="F39" s="20" t="s">
        <v>15</v>
      </c>
      <c r="G39" s="21">
        <v>5001</v>
      </c>
      <c r="H39" s="27">
        <v>0.024</v>
      </c>
      <c r="I39" s="23">
        <f t="shared" si="1"/>
        <v>120.024</v>
      </c>
    </row>
    <row r="40" customHeight="1" spans="1:9">
      <c r="A40" s="16"/>
      <c r="B40" s="42">
        <v>46015</v>
      </c>
      <c r="C40" s="35"/>
      <c r="D40" s="26"/>
      <c r="E40" s="20"/>
      <c r="F40" s="20" t="s">
        <v>15</v>
      </c>
      <c r="G40" s="21">
        <v>10001</v>
      </c>
      <c r="H40" s="27">
        <v>0.024</v>
      </c>
      <c r="I40" s="23">
        <f t="shared" si="1"/>
        <v>240.024</v>
      </c>
    </row>
    <row r="41" customHeight="1" spans="1:9">
      <c r="A41" s="16"/>
      <c r="B41" s="36"/>
      <c r="C41" s="35"/>
      <c r="D41" s="26"/>
      <c r="E41" s="20"/>
      <c r="F41" s="20" t="s">
        <v>41</v>
      </c>
      <c r="G41" s="21">
        <v>15452</v>
      </c>
      <c r="H41" s="27">
        <v>0.15</v>
      </c>
      <c r="I41" s="23">
        <f t="shared" si="1"/>
        <v>2317.8</v>
      </c>
    </row>
    <row r="42" customHeight="1" spans="1:9">
      <c r="A42" s="16">
        <v>46011</v>
      </c>
      <c r="B42" s="40">
        <v>46025</v>
      </c>
      <c r="C42" s="34" t="s">
        <v>58</v>
      </c>
      <c r="D42" s="19" t="s">
        <v>59</v>
      </c>
      <c r="E42" s="20" t="s">
        <v>60</v>
      </c>
      <c r="F42" s="20" t="s">
        <v>61</v>
      </c>
      <c r="G42" s="21">
        <v>10000</v>
      </c>
      <c r="H42" s="41">
        <v>0.05</v>
      </c>
      <c r="I42" s="23">
        <f t="shared" si="1"/>
        <v>500</v>
      </c>
    </row>
    <row r="43" customHeight="1" spans="1:9">
      <c r="A43" s="16"/>
      <c r="B43" s="42"/>
      <c r="C43" s="35"/>
      <c r="D43" s="26"/>
      <c r="E43" s="20"/>
      <c r="F43" s="21" t="s">
        <v>13</v>
      </c>
      <c r="G43" s="21">
        <v>10000</v>
      </c>
      <c r="H43" s="43"/>
      <c r="I43" s="23">
        <f t="shared" si="1"/>
        <v>0</v>
      </c>
    </row>
    <row r="44" customHeight="1" spans="1:9">
      <c r="A44" s="16"/>
      <c r="B44" s="40">
        <v>46030</v>
      </c>
      <c r="C44" s="35"/>
      <c r="D44" s="26"/>
      <c r="E44" s="20"/>
      <c r="F44" s="20" t="s">
        <v>61</v>
      </c>
      <c r="G44" s="21">
        <v>5001</v>
      </c>
      <c r="H44" s="41">
        <v>0.05</v>
      </c>
      <c r="I44" s="23">
        <f t="shared" si="1"/>
        <v>250.05</v>
      </c>
    </row>
    <row r="45" customHeight="1" spans="1:9">
      <c r="A45" s="16"/>
      <c r="B45" s="42"/>
      <c r="C45" s="35"/>
      <c r="D45" s="26"/>
      <c r="E45" s="20"/>
      <c r="F45" s="21" t="s">
        <v>13</v>
      </c>
      <c r="G45" s="21">
        <v>5001</v>
      </c>
      <c r="H45" s="43"/>
      <c r="I45" s="23">
        <f t="shared" si="1"/>
        <v>0</v>
      </c>
    </row>
    <row r="46" customHeight="1" spans="1:9">
      <c r="A46" s="16"/>
      <c r="B46" s="33">
        <v>46017</v>
      </c>
      <c r="C46" s="35"/>
      <c r="D46" s="26"/>
      <c r="E46" s="20"/>
      <c r="F46" s="21" t="s">
        <v>14</v>
      </c>
      <c r="G46" s="21">
        <f>15001*4</f>
        <v>60004</v>
      </c>
      <c r="H46" s="27">
        <v>0.0072</v>
      </c>
      <c r="I46" s="23">
        <f t="shared" si="1"/>
        <v>432.0288</v>
      </c>
    </row>
    <row r="47" customHeight="1" spans="1:9">
      <c r="A47" s="16"/>
      <c r="B47" s="33">
        <v>46015</v>
      </c>
      <c r="C47" s="35"/>
      <c r="D47" s="26"/>
      <c r="E47" s="20"/>
      <c r="F47" s="20" t="s">
        <v>15</v>
      </c>
      <c r="G47" s="21">
        <v>15001</v>
      </c>
      <c r="H47" s="27">
        <v>0.024</v>
      </c>
      <c r="I47" s="23">
        <f t="shared" si="1"/>
        <v>360.024</v>
      </c>
    </row>
    <row r="48" customHeight="1" spans="1:9">
      <c r="A48" s="16"/>
      <c r="B48" s="33"/>
      <c r="C48" s="35"/>
      <c r="D48" s="26"/>
      <c r="E48" s="20"/>
      <c r="F48" s="20" t="s">
        <v>41</v>
      </c>
      <c r="G48" s="21">
        <v>15451</v>
      </c>
      <c r="H48" s="27">
        <v>0.15</v>
      </c>
      <c r="I48" s="23">
        <f t="shared" si="1"/>
        <v>2317.65</v>
      </c>
    </row>
    <row r="49" customHeight="1" spans="1:9">
      <c r="A49" s="16">
        <v>46011</v>
      </c>
      <c r="B49" s="40">
        <v>46030</v>
      </c>
      <c r="C49" s="44">
        <v>47190</v>
      </c>
      <c r="D49" s="19" t="s">
        <v>62</v>
      </c>
      <c r="E49" s="20" t="s">
        <v>63</v>
      </c>
      <c r="F49" s="20" t="s">
        <v>61</v>
      </c>
      <c r="G49" s="21">
        <v>8002</v>
      </c>
      <c r="H49" s="41">
        <v>0.05</v>
      </c>
      <c r="I49" s="23">
        <f t="shared" si="1"/>
        <v>400.1</v>
      </c>
    </row>
    <row r="50" customHeight="1" spans="1:9">
      <c r="A50" s="16"/>
      <c r="B50" s="42"/>
      <c r="C50" s="45"/>
      <c r="D50" s="26"/>
      <c r="E50" s="20"/>
      <c r="F50" s="21" t="s">
        <v>13</v>
      </c>
      <c r="G50" s="21">
        <v>8002</v>
      </c>
      <c r="H50" s="43"/>
      <c r="I50" s="23">
        <f t="shared" si="1"/>
        <v>0</v>
      </c>
    </row>
    <row r="51" customHeight="1" spans="1:9">
      <c r="A51" s="16"/>
      <c r="B51" s="33">
        <v>46017</v>
      </c>
      <c r="C51" s="45"/>
      <c r="D51" s="26"/>
      <c r="E51" s="20"/>
      <c r="F51" s="21" t="s">
        <v>14</v>
      </c>
      <c r="G51" s="21">
        <f>8002*4</f>
        <v>32008</v>
      </c>
      <c r="H51" s="27">
        <v>0.0072</v>
      </c>
      <c r="I51" s="23">
        <f t="shared" si="1"/>
        <v>230.4576</v>
      </c>
    </row>
    <row r="52" customHeight="1" spans="1:9">
      <c r="A52" s="16"/>
      <c r="B52" s="42">
        <v>46017</v>
      </c>
      <c r="C52" s="45"/>
      <c r="D52" s="26"/>
      <c r="E52" s="20"/>
      <c r="F52" s="20" t="s">
        <v>15</v>
      </c>
      <c r="G52" s="21">
        <v>8002</v>
      </c>
      <c r="H52" s="27">
        <v>0.024</v>
      </c>
      <c r="I52" s="23">
        <f t="shared" si="1"/>
        <v>192.048</v>
      </c>
    </row>
    <row r="53" customHeight="1" spans="1:9">
      <c r="A53" s="16"/>
      <c r="B53" s="36"/>
      <c r="C53" s="45"/>
      <c r="D53" s="26"/>
      <c r="E53" s="20"/>
      <c r="F53" s="20" t="s">
        <v>41</v>
      </c>
      <c r="G53" s="21">
        <v>8242</v>
      </c>
      <c r="H53" s="27">
        <v>0.15</v>
      </c>
      <c r="I53" s="23">
        <f t="shared" si="1"/>
        <v>1236.3</v>
      </c>
    </row>
    <row r="54" customHeight="1" spans="1:9">
      <c r="A54" s="16">
        <v>46011</v>
      </c>
      <c r="B54" s="40">
        <v>46029</v>
      </c>
      <c r="C54" s="44">
        <v>47192</v>
      </c>
      <c r="D54" s="19" t="s">
        <v>64</v>
      </c>
      <c r="E54" s="20" t="s">
        <v>65</v>
      </c>
      <c r="F54" s="20" t="s">
        <v>38</v>
      </c>
      <c r="G54" s="21">
        <v>7000</v>
      </c>
      <c r="H54" s="41">
        <v>0.05</v>
      </c>
      <c r="I54" s="23">
        <f t="shared" si="1"/>
        <v>350</v>
      </c>
    </row>
    <row r="55" customHeight="1" spans="1:9">
      <c r="A55" s="16"/>
      <c r="B55" s="42"/>
      <c r="C55" s="45"/>
      <c r="D55" s="26"/>
      <c r="E55" s="20"/>
      <c r="F55" s="21" t="s">
        <v>13</v>
      </c>
      <c r="G55" s="21">
        <v>7000</v>
      </c>
      <c r="H55" s="43"/>
      <c r="I55" s="23">
        <f t="shared" si="1"/>
        <v>0</v>
      </c>
    </row>
    <row r="56" customHeight="1" spans="1:9">
      <c r="A56" s="16"/>
      <c r="B56" s="33">
        <v>46017</v>
      </c>
      <c r="C56" s="45"/>
      <c r="D56" s="26"/>
      <c r="E56" s="20"/>
      <c r="F56" s="21" t="s">
        <v>14</v>
      </c>
      <c r="G56" s="21">
        <f>7000*4</f>
        <v>28000</v>
      </c>
      <c r="H56" s="27">
        <v>0.0072</v>
      </c>
      <c r="I56" s="23">
        <f t="shared" si="1"/>
        <v>201.6</v>
      </c>
    </row>
    <row r="57" customHeight="1" spans="1:9">
      <c r="A57" s="16"/>
      <c r="B57" s="33">
        <v>46018</v>
      </c>
      <c r="C57" s="45"/>
      <c r="D57" s="26"/>
      <c r="E57" s="20"/>
      <c r="F57" s="20" t="s">
        <v>15</v>
      </c>
      <c r="G57" s="21">
        <v>7000</v>
      </c>
      <c r="H57" s="27">
        <v>0.024</v>
      </c>
      <c r="I57" s="23">
        <f t="shared" si="1"/>
        <v>168</v>
      </c>
    </row>
    <row r="58" customHeight="1" spans="1:9">
      <c r="A58" s="16"/>
      <c r="B58" s="33"/>
      <c r="C58" s="45"/>
      <c r="D58" s="26"/>
      <c r="E58" s="20"/>
      <c r="F58" s="20" t="s">
        <v>41</v>
      </c>
      <c r="G58" s="21">
        <f>7000*1.03</f>
        <v>7210</v>
      </c>
      <c r="H58" s="27">
        <v>0.15</v>
      </c>
      <c r="I58" s="23">
        <f t="shared" si="1"/>
        <v>1081.5</v>
      </c>
    </row>
    <row r="59" customHeight="1" spans="1:9">
      <c r="A59" s="16">
        <v>46021</v>
      </c>
      <c r="B59" s="33">
        <v>46028</v>
      </c>
      <c r="C59" s="20">
        <v>43333</v>
      </c>
      <c r="D59" s="19" t="s">
        <v>66</v>
      </c>
      <c r="E59" s="20" t="s">
        <v>67</v>
      </c>
      <c r="F59" s="20" t="s">
        <v>38</v>
      </c>
      <c r="G59" s="21">
        <v>2044</v>
      </c>
      <c r="H59" s="27">
        <v>0.04</v>
      </c>
      <c r="I59" s="23">
        <f t="shared" si="1"/>
        <v>81.76</v>
      </c>
    </row>
    <row r="60" customHeight="1" spans="1:9">
      <c r="A60" s="16"/>
      <c r="B60" s="33"/>
      <c r="C60" s="20"/>
      <c r="D60" s="26"/>
      <c r="E60" s="20"/>
      <c r="F60" s="21" t="s">
        <v>13</v>
      </c>
      <c r="G60" s="21">
        <v>350</v>
      </c>
      <c r="H60" s="43">
        <v>0.01</v>
      </c>
      <c r="I60" s="23">
        <f t="shared" si="1"/>
        <v>3.5</v>
      </c>
    </row>
    <row r="61" customHeight="1" spans="1:9">
      <c r="A61" s="16"/>
      <c r="B61" s="42">
        <v>46025</v>
      </c>
      <c r="C61" s="20"/>
      <c r="D61" s="26"/>
      <c r="E61" s="20"/>
      <c r="F61" s="21" t="s">
        <v>57</v>
      </c>
      <c r="G61" s="21">
        <f>4120*5*1.1</f>
        <v>22660</v>
      </c>
      <c r="H61" s="27">
        <v>0.0072</v>
      </c>
      <c r="I61" s="23">
        <f t="shared" ref="I61:I80" si="2">G61*H61</f>
        <v>163.152</v>
      </c>
    </row>
    <row r="62" customHeight="1" spans="1:9">
      <c r="A62" s="16"/>
      <c r="B62" s="42"/>
      <c r="C62" s="20"/>
      <c r="D62" s="26"/>
      <c r="E62" s="20"/>
      <c r="F62" s="20" t="s">
        <v>15</v>
      </c>
      <c r="G62" s="21">
        <f>4120*1.1</f>
        <v>4532</v>
      </c>
      <c r="H62" s="27">
        <v>0.024</v>
      </c>
      <c r="I62" s="23">
        <f t="shared" si="2"/>
        <v>108.768</v>
      </c>
    </row>
    <row r="63" customHeight="1" spans="1:9">
      <c r="A63" s="16"/>
      <c r="B63" s="37">
        <v>46021</v>
      </c>
      <c r="C63" s="20"/>
      <c r="D63" s="26"/>
      <c r="E63" s="20"/>
      <c r="F63" s="20" t="s">
        <v>68</v>
      </c>
      <c r="G63" s="21">
        <f>4120*1.1</f>
        <v>4532</v>
      </c>
      <c r="H63" s="27">
        <v>0.15</v>
      </c>
      <c r="I63" s="23">
        <f t="shared" si="2"/>
        <v>679.8</v>
      </c>
    </row>
    <row r="64" customHeight="1" spans="1:9">
      <c r="A64" s="16">
        <v>46029</v>
      </c>
      <c r="B64" s="16">
        <v>46036</v>
      </c>
      <c r="C64" s="18" t="s">
        <v>69</v>
      </c>
      <c r="D64" s="19" t="s">
        <v>70</v>
      </c>
      <c r="E64" s="20" t="s">
        <v>71</v>
      </c>
      <c r="F64" s="20" t="s">
        <v>61</v>
      </c>
      <c r="G64" s="21">
        <v>9999</v>
      </c>
      <c r="H64" s="27">
        <v>0.05</v>
      </c>
      <c r="I64" s="23">
        <f t="shared" si="2"/>
        <v>499.95</v>
      </c>
    </row>
    <row r="65" customHeight="1" spans="1:9">
      <c r="A65" s="16"/>
      <c r="B65" s="16"/>
      <c r="C65" s="25"/>
      <c r="D65" s="26"/>
      <c r="E65" s="20"/>
      <c r="F65" s="21" t="s">
        <v>13</v>
      </c>
      <c r="G65" s="21">
        <v>9999</v>
      </c>
      <c r="H65" s="27"/>
      <c r="I65" s="23">
        <f t="shared" si="2"/>
        <v>0</v>
      </c>
    </row>
    <row r="66" customHeight="1" spans="1:9">
      <c r="A66" s="16"/>
      <c r="B66" s="17">
        <v>46034</v>
      </c>
      <c r="C66" s="25"/>
      <c r="D66" s="26"/>
      <c r="E66" s="20"/>
      <c r="F66" s="21" t="s">
        <v>39</v>
      </c>
      <c r="G66" s="21">
        <f>9999*4</f>
        <v>39996</v>
      </c>
      <c r="H66" s="27">
        <v>0.0072</v>
      </c>
      <c r="I66" s="23">
        <f t="shared" si="2"/>
        <v>287.9712</v>
      </c>
    </row>
    <row r="67" customHeight="1" spans="1:9">
      <c r="A67" s="16"/>
      <c r="B67" s="24"/>
      <c r="C67" s="25"/>
      <c r="D67" s="26"/>
      <c r="E67" s="20"/>
      <c r="F67" s="21" t="s">
        <v>72</v>
      </c>
      <c r="G67" s="21">
        <v>9999</v>
      </c>
      <c r="H67" s="27">
        <v>0.0052</v>
      </c>
      <c r="I67" s="23">
        <f t="shared" si="2"/>
        <v>51.9948</v>
      </c>
    </row>
    <row r="68" customHeight="1" spans="1:9">
      <c r="A68" s="16"/>
      <c r="B68" s="30"/>
      <c r="C68" s="25"/>
      <c r="D68" s="26"/>
      <c r="E68" s="20"/>
      <c r="F68" s="20" t="s">
        <v>73</v>
      </c>
      <c r="G68" s="21">
        <v>10299</v>
      </c>
      <c r="H68" s="27">
        <v>0.15</v>
      </c>
      <c r="I68" s="23">
        <f t="shared" si="2"/>
        <v>1544.85</v>
      </c>
    </row>
    <row r="69" customHeight="1" spans="1:9">
      <c r="A69" s="16">
        <v>46029</v>
      </c>
      <c r="B69" s="17">
        <v>46036</v>
      </c>
      <c r="C69" s="46" t="s">
        <v>74</v>
      </c>
      <c r="D69" s="19" t="s">
        <v>75</v>
      </c>
      <c r="E69" s="20" t="s">
        <v>76</v>
      </c>
      <c r="F69" s="20" t="s">
        <v>38</v>
      </c>
      <c r="G69" s="21">
        <v>70000</v>
      </c>
      <c r="H69" s="27">
        <v>0.04</v>
      </c>
      <c r="I69" s="23">
        <f t="shared" si="2"/>
        <v>2800</v>
      </c>
    </row>
    <row r="70" customHeight="1" spans="1:9">
      <c r="A70" s="16"/>
      <c r="B70" s="24"/>
      <c r="C70" s="25"/>
      <c r="D70" s="26"/>
      <c r="E70" s="20"/>
      <c r="F70" s="21" t="s">
        <v>13</v>
      </c>
      <c r="G70" s="21">
        <v>70000</v>
      </c>
      <c r="H70" s="27"/>
      <c r="I70" s="23">
        <f t="shared" si="2"/>
        <v>0</v>
      </c>
    </row>
    <row r="71" customHeight="1" spans="1:9">
      <c r="A71" s="16"/>
      <c r="B71" s="24"/>
      <c r="C71" s="25"/>
      <c r="D71" s="26"/>
      <c r="E71" s="20"/>
      <c r="F71" s="20" t="s">
        <v>77</v>
      </c>
      <c r="G71" s="21">
        <v>70000</v>
      </c>
      <c r="H71" s="27">
        <v>0.0282</v>
      </c>
      <c r="I71" s="23">
        <f t="shared" si="2"/>
        <v>1974</v>
      </c>
    </row>
    <row r="72" customHeight="1" spans="1:9">
      <c r="A72" s="16"/>
      <c r="B72" s="16">
        <v>46038</v>
      </c>
      <c r="C72" s="25"/>
      <c r="D72" s="26"/>
      <c r="E72" s="20"/>
      <c r="F72" s="21" t="s">
        <v>39</v>
      </c>
      <c r="G72" s="21">
        <f>70000*4</f>
        <v>280000</v>
      </c>
      <c r="H72" s="27">
        <v>0.0065</v>
      </c>
      <c r="I72" s="23">
        <f t="shared" si="2"/>
        <v>1820</v>
      </c>
    </row>
    <row r="73" customHeight="1" spans="1:9">
      <c r="A73" s="16"/>
      <c r="B73" s="16"/>
      <c r="C73" s="25"/>
      <c r="D73" s="26"/>
      <c r="E73" s="20"/>
      <c r="F73" s="21" t="s">
        <v>72</v>
      </c>
      <c r="G73" s="21">
        <v>70000</v>
      </c>
      <c r="H73" s="27">
        <v>0.0052</v>
      </c>
      <c r="I73" s="23">
        <f t="shared" si="2"/>
        <v>364</v>
      </c>
    </row>
    <row r="74" customHeight="1" spans="1:9">
      <c r="A74" s="16"/>
      <c r="B74" s="32">
        <v>46034</v>
      </c>
      <c r="C74" s="25"/>
      <c r="D74" s="26"/>
      <c r="E74" s="20"/>
      <c r="F74" s="20" t="s">
        <v>73</v>
      </c>
      <c r="G74" s="21">
        <f>70000*1.03</f>
        <v>72100</v>
      </c>
      <c r="H74" s="27">
        <v>0.144</v>
      </c>
      <c r="I74" s="23">
        <f t="shared" si="2"/>
        <v>10382.4</v>
      </c>
    </row>
    <row r="75" customHeight="1" spans="1:9">
      <c r="A75" s="16">
        <v>46030</v>
      </c>
      <c r="B75" s="17">
        <v>46035</v>
      </c>
      <c r="C75" s="18" t="s">
        <v>78</v>
      </c>
      <c r="D75" s="19" t="s">
        <v>79</v>
      </c>
      <c r="E75" s="20" t="s">
        <v>80</v>
      </c>
      <c r="F75" s="20" t="s">
        <v>38</v>
      </c>
      <c r="G75" s="21">
        <v>5000</v>
      </c>
      <c r="H75" s="27">
        <v>0.05</v>
      </c>
      <c r="I75" s="23">
        <f t="shared" si="2"/>
        <v>250</v>
      </c>
    </row>
    <row r="76" customHeight="1" spans="1:9">
      <c r="A76" s="16"/>
      <c r="B76" s="24"/>
      <c r="C76" s="25"/>
      <c r="D76" s="26"/>
      <c r="E76" s="20"/>
      <c r="F76" s="21" t="s">
        <v>13</v>
      </c>
      <c r="G76" s="21">
        <v>5000</v>
      </c>
      <c r="H76" s="27"/>
      <c r="I76" s="23">
        <f t="shared" si="2"/>
        <v>0</v>
      </c>
    </row>
    <row r="77" customHeight="1" spans="1:9">
      <c r="A77" s="16"/>
      <c r="B77" s="16">
        <v>46033</v>
      </c>
      <c r="C77" s="25"/>
      <c r="D77" s="26"/>
      <c r="E77" s="20"/>
      <c r="F77" s="21" t="s">
        <v>39</v>
      </c>
      <c r="G77" s="21">
        <f>5000*4</f>
        <v>20000</v>
      </c>
      <c r="H77" s="27">
        <v>0.0072</v>
      </c>
      <c r="I77" s="23">
        <f t="shared" si="2"/>
        <v>144</v>
      </c>
    </row>
    <row r="78" customHeight="1" spans="1:9">
      <c r="A78" s="16"/>
      <c r="B78" s="16"/>
      <c r="C78" s="25"/>
      <c r="D78" s="26"/>
      <c r="E78" s="20"/>
      <c r="F78" s="21" t="s">
        <v>72</v>
      </c>
      <c r="G78" s="21">
        <v>5000</v>
      </c>
      <c r="H78" s="27">
        <v>0.0052</v>
      </c>
      <c r="I78" s="23">
        <f t="shared" si="2"/>
        <v>26</v>
      </c>
    </row>
    <row r="79" customHeight="1" spans="1:9">
      <c r="A79" s="16"/>
      <c r="B79" s="16">
        <v>46035</v>
      </c>
      <c r="C79" s="25"/>
      <c r="D79" s="26"/>
      <c r="E79" s="20"/>
      <c r="F79" s="20" t="s">
        <v>81</v>
      </c>
      <c r="G79" s="21">
        <f>5000*1.03</f>
        <v>5150</v>
      </c>
      <c r="H79" s="27">
        <v>0.16</v>
      </c>
      <c r="I79" s="23">
        <f t="shared" si="2"/>
        <v>824</v>
      </c>
    </row>
    <row r="80" customHeight="1" spans="1:9">
      <c r="A80" s="16">
        <v>46030</v>
      </c>
      <c r="B80" s="17">
        <v>46035</v>
      </c>
      <c r="C80" s="46" t="s">
        <v>82</v>
      </c>
      <c r="D80" s="19" t="s">
        <v>83</v>
      </c>
      <c r="E80" s="20" t="s">
        <v>84</v>
      </c>
      <c r="F80" s="20" t="s">
        <v>38</v>
      </c>
      <c r="G80" s="21">
        <v>1010</v>
      </c>
      <c r="H80" s="27">
        <v>0.05</v>
      </c>
      <c r="I80" s="23">
        <f t="shared" si="2"/>
        <v>50.5</v>
      </c>
    </row>
    <row r="81" customHeight="1" spans="1:9">
      <c r="A81" s="16"/>
      <c r="B81" s="24"/>
      <c r="C81" s="25"/>
      <c r="D81" s="26"/>
      <c r="E81" s="20"/>
      <c r="F81" s="21" t="s">
        <v>13</v>
      </c>
      <c r="G81" s="21">
        <v>1010</v>
      </c>
      <c r="H81" s="27"/>
      <c r="I81" s="23"/>
    </row>
    <row r="82" customHeight="1" spans="1:9">
      <c r="A82" s="16"/>
      <c r="B82" s="17">
        <v>46033</v>
      </c>
      <c r="C82" s="25"/>
      <c r="D82" s="26"/>
      <c r="E82" s="20"/>
      <c r="F82" s="21" t="s">
        <v>39</v>
      </c>
      <c r="G82" s="21">
        <f>1010*4</f>
        <v>4040</v>
      </c>
      <c r="H82" s="27">
        <v>0.0072</v>
      </c>
      <c r="I82" s="23">
        <f>G82*H82</f>
        <v>29.088</v>
      </c>
    </row>
    <row r="83" customHeight="1" spans="1:9">
      <c r="A83" s="16"/>
      <c r="B83" s="24"/>
      <c r="C83" s="25"/>
      <c r="D83" s="26"/>
      <c r="E83" s="20"/>
      <c r="F83" s="21" t="s">
        <v>72</v>
      </c>
      <c r="G83" s="21">
        <v>1010</v>
      </c>
      <c r="H83" s="27">
        <v>0.0052</v>
      </c>
      <c r="I83" s="23">
        <f>G83*H83</f>
        <v>5.252</v>
      </c>
    </row>
    <row r="84" customHeight="1" spans="1:9">
      <c r="A84" s="16"/>
      <c r="B84" s="16">
        <v>46035</v>
      </c>
      <c r="C84" s="25"/>
      <c r="D84" s="26"/>
      <c r="E84" s="20"/>
      <c r="F84" s="20" t="s">
        <v>81</v>
      </c>
      <c r="G84" s="21">
        <v>1040</v>
      </c>
      <c r="H84" s="27">
        <v>0.16</v>
      </c>
      <c r="I84" s="23">
        <f>G84*H84</f>
        <v>166.4</v>
      </c>
    </row>
    <row r="85" customHeight="1" spans="1:9">
      <c r="A85" s="16">
        <v>46030</v>
      </c>
      <c r="B85" s="17">
        <v>46035</v>
      </c>
      <c r="C85" s="18" t="s">
        <v>85</v>
      </c>
      <c r="D85" s="19" t="s">
        <v>86</v>
      </c>
      <c r="E85" s="20" t="s">
        <v>87</v>
      </c>
      <c r="F85" s="20" t="s">
        <v>38</v>
      </c>
      <c r="G85" s="21">
        <v>1010</v>
      </c>
      <c r="H85" s="27">
        <v>0.05</v>
      </c>
      <c r="I85" s="23">
        <f>G85*H85</f>
        <v>50.5</v>
      </c>
    </row>
    <row r="86" customHeight="1" spans="1:9">
      <c r="A86" s="16"/>
      <c r="B86" s="24"/>
      <c r="C86" s="25"/>
      <c r="D86" s="26"/>
      <c r="E86" s="20"/>
      <c r="F86" s="21" t="s">
        <v>13</v>
      </c>
      <c r="G86" s="21">
        <v>1010</v>
      </c>
      <c r="H86" s="27"/>
      <c r="I86" s="23"/>
    </row>
    <row r="87" customHeight="1" spans="1:9">
      <c r="A87" s="16"/>
      <c r="B87" s="47">
        <v>46033</v>
      </c>
      <c r="C87" s="25"/>
      <c r="D87" s="26"/>
      <c r="E87" s="20"/>
      <c r="F87" s="21" t="s">
        <v>39</v>
      </c>
      <c r="G87" s="21">
        <f>1010*4</f>
        <v>4040</v>
      </c>
      <c r="H87" s="27">
        <v>0.0072</v>
      </c>
      <c r="I87" s="23">
        <f t="shared" ref="I87:I124" si="3">G87*H87</f>
        <v>29.088</v>
      </c>
    </row>
    <row r="88" customHeight="1" spans="1:9">
      <c r="A88" s="16"/>
      <c r="B88" s="47"/>
      <c r="C88" s="25"/>
      <c r="D88" s="26"/>
      <c r="E88" s="20"/>
      <c r="F88" s="21" t="s">
        <v>72</v>
      </c>
      <c r="G88" s="21">
        <v>1010</v>
      </c>
      <c r="H88" s="27">
        <v>0.0052</v>
      </c>
      <c r="I88" s="23">
        <f t="shared" si="3"/>
        <v>5.252</v>
      </c>
    </row>
    <row r="89" customHeight="1" spans="1:9">
      <c r="A89" s="16"/>
      <c r="B89" s="16">
        <v>46035</v>
      </c>
      <c r="C89" s="25"/>
      <c r="D89" s="26"/>
      <c r="E89" s="20"/>
      <c r="F89" s="20" t="s">
        <v>81</v>
      </c>
      <c r="G89" s="21">
        <v>1040</v>
      </c>
      <c r="H89" s="27">
        <v>0.16</v>
      </c>
      <c r="I89" s="23">
        <f t="shared" si="3"/>
        <v>166.4</v>
      </c>
    </row>
    <row r="90" customHeight="1" spans="1:9">
      <c r="A90" s="16">
        <v>46035</v>
      </c>
      <c r="B90" s="17">
        <v>46039</v>
      </c>
      <c r="C90" s="46">
        <v>48536</v>
      </c>
      <c r="D90" s="19" t="s">
        <v>88</v>
      </c>
      <c r="E90" s="20" t="s">
        <v>89</v>
      </c>
      <c r="F90" s="20" t="s">
        <v>38</v>
      </c>
      <c r="G90" s="21">
        <v>10000</v>
      </c>
      <c r="H90" s="27">
        <v>0.04</v>
      </c>
      <c r="I90" s="23">
        <f t="shared" si="3"/>
        <v>400</v>
      </c>
    </row>
    <row r="91" customHeight="1" spans="1:9">
      <c r="A91" s="16"/>
      <c r="B91" s="24"/>
      <c r="C91" s="25"/>
      <c r="D91" s="19"/>
      <c r="E91" s="20"/>
      <c r="F91" s="21" t="s">
        <v>13</v>
      </c>
      <c r="G91" s="21">
        <v>10000</v>
      </c>
      <c r="H91" s="27"/>
      <c r="I91" s="23">
        <f t="shared" si="3"/>
        <v>0</v>
      </c>
    </row>
    <row r="92" customHeight="1" spans="1:9">
      <c r="A92" s="16"/>
      <c r="B92" s="24"/>
      <c r="C92" s="25"/>
      <c r="D92" s="19"/>
      <c r="E92" s="20"/>
      <c r="F92" s="21" t="s">
        <v>90</v>
      </c>
      <c r="G92" s="21">
        <v>10000</v>
      </c>
      <c r="H92" s="27">
        <v>0.0282</v>
      </c>
      <c r="I92" s="23">
        <f t="shared" si="3"/>
        <v>282</v>
      </c>
    </row>
    <row r="93" customHeight="1" spans="1:9">
      <c r="A93" s="16"/>
      <c r="B93" s="16">
        <v>46039</v>
      </c>
      <c r="C93" s="25"/>
      <c r="D93" s="19"/>
      <c r="E93" s="20"/>
      <c r="F93" s="21" t="s">
        <v>39</v>
      </c>
      <c r="G93" s="21">
        <f>10000*4</f>
        <v>40000</v>
      </c>
      <c r="H93" s="27">
        <v>0.0065</v>
      </c>
      <c r="I93" s="23">
        <f t="shared" si="3"/>
        <v>260</v>
      </c>
    </row>
    <row r="94" customHeight="1" spans="1:9">
      <c r="A94" s="16"/>
      <c r="B94" s="16"/>
      <c r="C94" s="25"/>
      <c r="D94" s="19"/>
      <c r="E94" s="20"/>
      <c r="F94" s="21" t="s">
        <v>72</v>
      </c>
      <c r="G94" s="21">
        <v>10000</v>
      </c>
      <c r="H94" s="27">
        <v>0.0052</v>
      </c>
      <c r="I94" s="23">
        <f t="shared" si="3"/>
        <v>52</v>
      </c>
    </row>
    <row r="95" customHeight="1" spans="1:9">
      <c r="A95" s="16"/>
      <c r="B95" s="16">
        <v>46038</v>
      </c>
      <c r="C95" s="25"/>
      <c r="D95" s="19"/>
      <c r="E95" s="20"/>
      <c r="F95" s="20" t="s">
        <v>73</v>
      </c>
      <c r="G95" s="21">
        <f>10000*1.03</f>
        <v>10300</v>
      </c>
      <c r="H95" s="27">
        <v>0.144</v>
      </c>
      <c r="I95" s="23">
        <f t="shared" si="3"/>
        <v>1483.2</v>
      </c>
    </row>
    <row r="96" customHeight="1" spans="1:9">
      <c r="A96" s="16">
        <v>46035</v>
      </c>
      <c r="B96" s="40">
        <v>46036</v>
      </c>
      <c r="C96" s="34" t="s">
        <v>45</v>
      </c>
      <c r="D96" s="38" t="s">
        <v>91</v>
      </c>
      <c r="E96" s="20" t="s">
        <v>92</v>
      </c>
      <c r="F96" s="21" t="s">
        <v>49</v>
      </c>
      <c r="G96" s="21">
        <v>497</v>
      </c>
      <c r="H96" s="27">
        <v>0.006</v>
      </c>
      <c r="I96" s="23">
        <f t="shared" si="3"/>
        <v>2.982</v>
      </c>
    </row>
    <row r="97" customHeight="1" spans="1:9">
      <c r="A97" s="16"/>
      <c r="B97" s="36"/>
      <c r="C97" s="35"/>
      <c r="D97" s="38"/>
      <c r="E97" s="20"/>
      <c r="F97" s="20" t="s">
        <v>93</v>
      </c>
      <c r="G97" s="21">
        <v>497</v>
      </c>
      <c r="H97" s="27">
        <v>0.15</v>
      </c>
      <c r="I97" s="23">
        <f t="shared" si="3"/>
        <v>74.55</v>
      </c>
    </row>
    <row r="98" customHeight="1" spans="1:9">
      <c r="A98" s="16">
        <v>46036</v>
      </c>
      <c r="B98" s="40">
        <v>46036</v>
      </c>
      <c r="C98" s="20">
        <v>93220</v>
      </c>
      <c r="D98" s="38" t="s">
        <v>94</v>
      </c>
      <c r="E98" s="20" t="s">
        <v>95</v>
      </c>
      <c r="F98" s="20" t="s">
        <v>96</v>
      </c>
      <c r="G98" s="21">
        <v>600</v>
      </c>
      <c r="H98" s="48">
        <v>0.04</v>
      </c>
      <c r="I98" s="23">
        <f t="shared" si="3"/>
        <v>24</v>
      </c>
    </row>
    <row r="99" customHeight="1" spans="1:9">
      <c r="A99" s="16"/>
      <c r="B99" s="42"/>
      <c r="C99" s="20"/>
      <c r="D99" s="38"/>
      <c r="E99" s="20"/>
      <c r="F99" s="21" t="s">
        <v>13</v>
      </c>
      <c r="G99" s="21">
        <v>600</v>
      </c>
      <c r="H99" s="49"/>
      <c r="I99" s="23">
        <f t="shared" si="3"/>
        <v>0</v>
      </c>
    </row>
    <row r="100" customHeight="1" spans="1:9">
      <c r="A100" s="16">
        <v>46041</v>
      </c>
      <c r="B100" s="17">
        <v>46046</v>
      </c>
      <c r="C100" s="46">
        <v>47172</v>
      </c>
      <c r="D100" s="19" t="s">
        <v>97</v>
      </c>
      <c r="E100" s="20" t="s">
        <v>98</v>
      </c>
      <c r="F100" s="20" t="s">
        <v>38</v>
      </c>
      <c r="G100" s="21">
        <v>5000</v>
      </c>
      <c r="H100" s="27">
        <v>0.02</v>
      </c>
      <c r="I100" s="23">
        <f t="shared" si="3"/>
        <v>100</v>
      </c>
    </row>
    <row r="101" customHeight="1" spans="1:9">
      <c r="A101" s="16">
        <v>46041</v>
      </c>
      <c r="B101" s="17">
        <v>46046</v>
      </c>
      <c r="C101" s="46">
        <v>47174</v>
      </c>
      <c r="D101" s="19" t="s">
        <v>99</v>
      </c>
      <c r="E101" s="20" t="s">
        <v>100</v>
      </c>
      <c r="F101" s="20" t="s">
        <v>38</v>
      </c>
      <c r="G101" s="21">
        <v>2000</v>
      </c>
      <c r="H101" s="27">
        <v>0.02</v>
      </c>
      <c r="I101" s="23">
        <f t="shared" si="3"/>
        <v>40</v>
      </c>
    </row>
    <row r="102" customHeight="1" spans="1:9">
      <c r="A102" s="16">
        <v>46041</v>
      </c>
      <c r="B102" s="17">
        <v>46046</v>
      </c>
      <c r="C102" s="46">
        <v>47176</v>
      </c>
      <c r="D102" s="19" t="s">
        <v>101</v>
      </c>
      <c r="E102" s="20" t="s">
        <v>102</v>
      </c>
      <c r="F102" s="20" t="s">
        <v>38</v>
      </c>
      <c r="G102" s="21">
        <v>2000</v>
      </c>
      <c r="H102" s="27">
        <v>0.02</v>
      </c>
      <c r="I102" s="23">
        <f t="shared" si="3"/>
        <v>40</v>
      </c>
    </row>
    <row r="103" customHeight="1" spans="1:9">
      <c r="A103" s="16">
        <v>46041</v>
      </c>
      <c r="B103" s="17">
        <v>46046</v>
      </c>
      <c r="C103" s="46" t="s">
        <v>103</v>
      </c>
      <c r="D103" s="19" t="s">
        <v>104</v>
      </c>
      <c r="E103" s="20" t="s">
        <v>76</v>
      </c>
      <c r="F103" s="20" t="s">
        <v>38</v>
      </c>
      <c r="G103" s="21">
        <f>70000-30002</f>
        <v>39998</v>
      </c>
      <c r="H103" s="27">
        <v>0.02</v>
      </c>
      <c r="I103" s="23">
        <f t="shared" si="3"/>
        <v>799.96</v>
      </c>
    </row>
    <row r="104" customHeight="1" spans="1:9">
      <c r="A104" s="16">
        <v>46041</v>
      </c>
      <c r="B104" s="17">
        <v>46046</v>
      </c>
      <c r="C104" s="46">
        <v>48536</v>
      </c>
      <c r="D104" s="19" t="s">
        <v>105</v>
      </c>
      <c r="E104" s="20" t="s">
        <v>89</v>
      </c>
      <c r="F104" s="20" t="s">
        <v>38</v>
      </c>
      <c r="G104" s="21">
        <v>10000</v>
      </c>
      <c r="H104" s="27">
        <v>0.02</v>
      </c>
      <c r="I104" s="23">
        <f t="shared" si="3"/>
        <v>200</v>
      </c>
    </row>
    <row r="105" customHeight="1" spans="1:9">
      <c r="A105" s="16">
        <v>46039</v>
      </c>
      <c r="B105" s="17">
        <v>46050</v>
      </c>
      <c r="C105" s="46" t="s">
        <v>106</v>
      </c>
      <c r="D105" s="19" t="s">
        <v>107</v>
      </c>
      <c r="E105" s="20" t="s">
        <v>108</v>
      </c>
      <c r="F105" s="20" t="s">
        <v>38</v>
      </c>
      <c r="G105" s="21">
        <f>60007-6006</f>
        <v>54001</v>
      </c>
      <c r="H105" s="41">
        <v>0.03</v>
      </c>
      <c r="I105" s="23">
        <f t="shared" si="3"/>
        <v>1620.03</v>
      </c>
    </row>
    <row r="106" customHeight="1" spans="1:9">
      <c r="A106" s="16"/>
      <c r="B106" s="24"/>
      <c r="C106" s="25"/>
      <c r="D106" s="26"/>
      <c r="E106" s="20"/>
      <c r="F106" s="21" t="s">
        <v>13</v>
      </c>
      <c r="G106" s="21">
        <v>60007</v>
      </c>
      <c r="H106" s="27">
        <v>0.01</v>
      </c>
      <c r="I106" s="23">
        <f t="shared" si="3"/>
        <v>600.07</v>
      </c>
    </row>
    <row r="107" customHeight="1" spans="1:9">
      <c r="A107" s="16"/>
      <c r="B107" s="24"/>
      <c r="C107" s="25"/>
      <c r="D107" s="26"/>
      <c r="E107" s="20"/>
      <c r="F107" s="20" t="s">
        <v>77</v>
      </c>
      <c r="G107" s="21">
        <v>60007</v>
      </c>
      <c r="H107" s="27">
        <v>0.0282</v>
      </c>
      <c r="I107" s="23">
        <f t="shared" si="3"/>
        <v>1692.1974</v>
      </c>
    </row>
    <row r="108" customHeight="1" spans="1:9">
      <c r="A108" s="16"/>
      <c r="B108" s="16">
        <v>46043</v>
      </c>
      <c r="C108" s="25"/>
      <c r="D108" s="26"/>
      <c r="E108" s="20"/>
      <c r="F108" s="21" t="s">
        <v>39</v>
      </c>
      <c r="G108" s="21">
        <f>60007*4</f>
        <v>240028</v>
      </c>
      <c r="H108" s="27">
        <v>0.0065</v>
      </c>
      <c r="I108" s="23">
        <f t="shared" si="3"/>
        <v>1560.182</v>
      </c>
    </row>
    <row r="109" customHeight="1" spans="1:9">
      <c r="A109" s="16"/>
      <c r="B109" s="16"/>
      <c r="C109" s="25"/>
      <c r="D109" s="26"/>
      <c r="E109" s="20"/>
      <c r="F109" s="21" t="s">
        <v>72</v>
      </c>
      <c r="G109" s="21">
        <v>60007</v>
      </c>
      <c r="H109" s="27">
        <v>0.0052</v>
      </c>
      <c r="I109" s="23">
        <f t="shared" si="3"/>
        <v>312.0364</v>
      </c>
    </row>
    <row r="110" customHeight="1" spans="1:9">
      <c r="A110" s="16"/>
      <c r="B110" s="32">
        <v>46042</v>
      </c>
      <c r="C110" s="25"/>
      <c r="D110" s="26"/>
      <c r="E110" s="20"/>
      <c r="F110" s="20" t="s">
        <v>73</v>
      </c>
      <c r="G110" s="21">
        <v>61807</v>
      </c>
      <c r="H110" s="27">
        <v>0.144</v>
      </c>
      <c r="I110" s="23">
        <f t="shared" si="3"/>
        <v>8900.208</v>
      </c>
    </row>
    <row r="111" customHeight="1" spans="1:9">
      <c r="A111" s="16">
        <v>46045</v>
      </c>
      <c r="B111" s="40">
        <v>46045</v>
      </c>
      <c r="C111" s="34" t="s">
        <v>109</v>
      </c>
      <c r="D111" s="38" t="s">
        <v>110</v>
      </c>
      <c r="E111" s="20" t="s">
        <v>111</v>
      </c>
      <c r="F111" s="20" t="s">
        <v>93</v>
      </c>
      <c r="G111" s="21">
        <v>195</v>
      </c>
      <c r="H111" s="27">
        <v>0.15</v>
      </c>
      <c r="I111" s="23">
        <f t="shared" si="3"/>
        <v>29.25</v>
      </c>
    </row>
    <row r="112" customHeight="1" spans="1:9">
      <c r="A112" s="16">
        <v>46048</v>
      </c>
      <c r="B112" s="33">
        <v>46049</v>
      </c>
      <c r="C112" s="34" t="s">
        <v>45</v>
      </c>
      <c r="D112" s="38" t="s">
        <v>112</v>
      </c>
      <c r="E112" s="20" t="s">
        <v>113</v>
      </c>
      <c r="F112" s="21" t="s">
        <v>48</v>
      </c>
      <c r="G112" s="21">
        <f>117+113</f>
        <v>230</v>
      </c>
      <c r="H112" s="27">
        <v>0.0083</v>
      </c>
      <c r="I112" s="23">
        <f t="shared" si="3"/>
        <v>1.909</v>
      </c>
    </row>
    <row r="113" customHeight="1" spans="1:9">
      <c r="A113" s="16">
        <v>46048</v>
      </c>
      <c r="B113" s="33">
        <v>46049</v>
      </c>
      <c r="C113" s="20" t="s">
        <v>114</v>
      </c>
      <c r="D113" s="19" t="s">
        <v>115</v>
      </c>
      <c r="E113" s="20" t="s">
        <v>116</v>
      </c>
      <c r="F113" s="20" t="s">
        <v>117</v>
      </c>
      <c r="G113" s="21">
        <v>150</v>
      </c>
      <c r="H113" s="27">
        <v>0.024</v>
      </c>
      <c r="I113" s="23">
        <f t="shared" si="3"/>
        <v>3.6</v>
      </c>
    </row>
    <row r="114" customHeight="1" spans="1:9">
      <c r="A114" s="16">
        <v>46036</v>
      </c>
      <c r="B114" s="40">
        <v>46053</v>
      </c>
      <c r="C114" s="34" t="s">
        <v>118</v>
      </c>
      <c r="D114" s="19" t="s">
        <v>119</v>
      </c>
      <c r="E114" s="20" t="s">
        <v>120</v>
      </c>
      <c r="F114" s="20" t="s">
        <v>38</v>
      </c>
      <c r="G114" s="21">
        <v>25000</v>
      </c>
      <c r="H114" s="41">
        <v>0.05</v>
      </c>
      <c r="I114" s="23">
        <f t="shared" si="3"/>
        <v>1250</v>
      </c>
    </row>
    <row r="115" customHeight="1" spans="1:9">
      <c r="A115" s="16"/>
      <c r="B115" s="42"/>
      <c r="C115" s="35"/>
      <c r="D115" s="26"/>
      <c r="E115" s="20"/>
      <c r="F115" s="21" t="s">
        <v>13</v>
      </c>
      <c r="G115" s="21">
        <v>25000</v>
      </c>
      <c r="H115" s="43"/>
      <c r="I115" s="23">
        <f t="shared" si="3"/>
        <v>0</v>
      </c>
    </row>
    <row r="116" customHeight="1" spans="1:9">
      <c r="A116" s="16"/>
      <c r="B116" s="40">
        <v>46049</v>
      </c>
      <c r="C116" s="35"/>
      <c r="D116" s="26"/>
      <c r="E116" s="20"/>
      <c r="F116" s="21" t="s">
        <v>57</v>
      </c>
      <c r="G116" s="21">
        <f>25000*5</f>
        <v>125000</v>
      </c>
      <c r="H116" s="27">
        <v>0.0072</v>
      </c>
      <c r="I116" s="23">
        <f t="shared" si="3"/>
        <v>900</v>
      </c>
    </row>
    <row r="117" customHeight="1" spans="1:9">
      <c r="A117" s="16"/>
      <c r="B117" s="42"/>
      <c r="C117" s="35"/>
      <c r="D117" s="26"/>
      <c r="E117" s="20"/>
      <c r="F117" s="20" t="s">
        <v>15</v>
      </c>
      <c r="G117" s="21">
        <v>25000</v>
      </c>
      <c r="H117" s="27">
        <v>0.024</v>
      </c>
      <c r="I117" s="23">
        <f t="shared" si="3"/>
        <v>600</v>
      </c>
    </row>
    <row r="118" customHeight="1" spans="1:9">
      <c r="A118" s="16"/>
      <c r="B118" s="36">
        <v>46041</v>
      </c>
      <c r="C118" s="35"/>
      <c r="D118" s="26"/>
      <c r="E118" s="20"/>
      <c r="F118" s="20" t="s">
        <v>41</v>
      </c>
      <c r="G118" s="21">
        <f>25000*1.03</f>
        <v>25750</v>
      </c>
      <c r="H118" s="27">
        <v>0.15</v>
      </c>
      <c r="I118" s="23">
        <f t="shared" si="3"/>
        <v>3862.5</v>
      </c>
    </row>
    <row r="119" customHeight="1" spans="1:9">
      <c r="A119" s="16">
        <v>46042</v>
      </c>
      <c r="B119" s="17">
        <v>46053</v>
      </c>
      <c r="C119" s="46" t="s">
        <v>121</v>
      </c>
      <c r="D119" s="19" t="s">
        <v>122</v>
      </c>
      <c r="E119" s="20" t="s">
        <v>123</v>
      </c>
      <c r="F119" s="20" t="s">
        <v>38</v>
      </c>
      <c r="G119" s="21">
        <v>15003</v>
      </c>
      <c r="H119" s="27">
        <v>0.04</v>
      </c>
      <c r="I119" s="23">
        <f t="shared" si="3"/>
        <v>600.12</v>
      </c>
    </row>
    <row r="120" customHeight="1" spans="1:9">
      <c r="A120" s="16"/>
      <c r="B120" s="24"/>
      <c r="C120" s="25"/>
      <c r="D120" s="19"/>
      <c r="E120" s="20"/>
      <c r="F120" s="21" t="s">
        <v>13</v>
      </c>
      <c r="G120" s="21">
        <v>15003</v>
      </c>
      <c r="H120" s="27"/>
      <c r="I120" s="23">
        <f t="shared" si="3"/>
        <v>0</v>
      </c>
    </row>
    <row r="121" customHeight="1" spans="1:9">
      <c r="A121" s="16"/>
      <c r="B121" s="24"/>
      <c r="C121" s="25"/>
      <c r="D121" s="19"/>
      <c r="E121" s="20"/>
      <c r="F121" s="21" t="s">
        <v>90</v>
      </c>
      <c r="G121" s="21">
        <v>15003</v>
      </c>
      <c r="H121" s="27">
        <v>0.0282</v>
      </c>
      <c r="I121" s="23">
        <f t="shared" si="3"/>
        <v>423.0846</v>
      </c>
    </row>
    <row r="122" customHeight="1" spans="1:9">
      <c r="A122" s="16"/>
      <c r="B122" s="16">
        <v>46047</v>
      </c>
      <c r="C122" s="25"/>
      <c r="D122" s="19"/>
      <c r="E122" s="20"/>
      <c r="F122" s="21" t="s">
        <v>39</v>
      </c>
      <c r="G122" s="21">
        <f>15003*4</f>
        <v>60012</v>
      </c>
      <c r="H122" s="27">
        <v>0.0065</v>
      </c>
      <c r="I122" s="23">
        <f t="shared" si="3"/>
        <v>390.078</v>
      </c>
    </row>
    <row r="123" customHeight="1" spans="1:9">
      <c r="A123" s="16"/>
      <c r="B123" s="16"/>
      <c r="C123" s="25"/>
      <c r="D123" s="19"/>
      <c r="E123" s="20"/>
      <c r="F123" s="21" t="s">
        <v>72</v>
      </c>
      <c r="G123" s="21">
        <v>15003</v>
      </c>
      <c r="H123" s="27">
        <v>0.0052</v>
      </c>
      <c r="I123" s="23">
        <f t="shared" si="3"/>
        <v>78.0156</v>
      </c>
    </row>
    <row r="124" customHeight="1" spans="1:9">
      <c r="A124" s="16"/>
      <c r="B124" s="16">
        <v>46045</v>
      </c>
      <c r="C124" s="25"/>
      <c r="D124" s="19"/>
      <c r="E124" s="20"/>
      <c r="F124" s="20" t="s">
        <v>73</v>
      </c>
      <c r="G124" s="21">
        <v>15453</v>
      </c>
      <c r="H124" s="27">
        <v>0.144</v>
      </c>
      <c r="I124" s="23">
        <f t="shared" si="3"/>
        <v>2225.232</v>
      </c>
    </row>
    <row r="125" customHeight="1" spans="1:9">
      <c r="I125" s="50">
        <f>SUM(I3:I124)</f>
        <v>82517.6274</v>
      </c>
    </row>
  </sheetData>
  <autoFilter xmlns:etc="http://www.wps.cn/officeDocument/2017/etCustomData" ref="B1:I125" etc:filterBottomFollowUsedRange="0">
    <extLst/>
  </autoFilter>
  <mergeCells count="149">
    <mergeCell ref="A1:I1"/>
    <mergeCell ref="A3:A14"/>
    <mergeCell ref="A15:A22"/>
    <mergeCell ref="A23:A27"/>
    <mergeCell ref="A28:A33"/>
    <mergeCell ref="A34:A41"/>
    <mergeCell ref="A42:A48"/>
    <mergeCell ref="A49:A53"/>
    <mergeCell ref="A54:A58"/>
    <mergeCell ref="A59:A63"/>
    <mergeCell ref="A64:A68"/>
    <mergeCell ref="A69:A74"/>
    <mergeCell ref="A75:A79"/>
    <mergeCell ref="A80:A84"/>
    <mergeCell ref="A85:A89"/>
    <mergeCell ref="A90:A95"/>
    <mergeCell ref="A96:A97"/>
    <mergeCell ref="A98:A99"/>
    <mergeCell ref="A105:A110"/>
    <mergeCell ref="A114:A118"/>
    <mergeCell ref="A119:A1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3:B24"/>
    <mergeCell ref="B28:B29"/>
    <mergeCell ref="B30:B32"/>
    <mergeCell ref="B34:B35"/>
    <mergeCell ref="B36:B37"/>
    <mergeCell ref="B38:B39"/>
    <mergeCell ref="B40:B41"/>
    <mergeCell ref="B42:B43"/>
    <mergeCell ref="B44:B45"/>
    <mergeCell ref="B47:B48"/>
    <mergeCell ref="B49:B50"/>
    <mergeCell ref="B52:B53"/>
    <mergeCell ref="B54:B55"/>
    <mergeCell ref="B57:B58"/>
    <mergeCell ref="B59:B60"/>
    <mergeCell ref="B61:B62"/>
    <mergeCell ref="B64:B65"/>
    <mergeCell ref="B66:B68"/>
    <mergeCell ref="B69:B71"/>
    <mergeCell ref="B72:B73"/>
    <mergeCell ref="B75:B76"/>
    <mergeCell ref="B77:B78"/>
    <mergeCell ref="B80:B81"/>
    <mergeCell ref="B82:B83"/>
    <mergeCell ref="B85:B86"/>
    <mergeCell ref="B87:B88"/>
    <mergeCell ref="B90:B92"/>
    <mergeCell ref="B93:B94"/>
    <mergeCell ref="B96:B97"/>
    <mergeCell ref="B98:B99"/>
    <mergeCell ref="B105:B107"/>
    <mergeCell ref="B108:B109"/>
    <mergeCell ref="B114:B115"/>
    <mergeCell ref="B116:B117"/>
    <mergeCell ref="B119:B121"/>
    <mergeCell ref="B122:B123"/>
    <mergeCell ref="C3:C14"/>
    <mergeCell ref="C15:C22"/>
    <mergeCell ref="C23:C27"/>
    <mergeCell ref="C28:C33"/>
    <mergeCell ref="C34:C41"/>
    <mergeCell ref="C42:C48"/>
    <mergeCell ref="C49:C53"/>
    <mergeCell ref="C54:C58"/>
    <mergeCell ref="C59:C63"/>
    <mergeCell ref="C64:C68"/>
    <mergeCell ref="C69:C74"/>
    <mergeCell ref="C75:C79"/>
    <mergeCell ref="C80:C84"/>
    <mergeCell ref="C85:C89"/>
    <mergeCell ref="C90:C95"/>
    <mergeCell ref="C96:C97"/>
    <mergeCell ref="C98:C99"/>
    <mergeCell ref="C105:C110"/>
    <mergeCell ref="C114:C118"/>
    <mergeCell ref="C119:C124"/>
    <mergeCell ref="D3:D14"/>
    <mergeCell ref="D15:D22"/>
    <mergeCell ref="D23:D27"/>
    <mergeCell ref="D28:D33"/>
    <mergeCell ref="D34:D41"/>
    <mergeCell ref="D42:D48"/>
    <mergeCell ref="D49:D53"/>
    <mergeCell ref="D54:D58"/>
    <mergeCell ref="D59:D63"/>
    <mergeCell ref="D64:D68"/>
    <mergeCell ref="D69:D74"/>
    <mergeCell ref="D75:D79"/>
    <mergeCell ref="D80:D84"/>
    <mergeCell ref="D85:D89"/>
    <mergeCell ref="D90:D95"/>
    <mergeCell ref="D96:D97"/>
    <mergeCell ref="D98:D99"/>
    <mergeCell ref="D105:D110"/>
    <mergeCell ref="D114:D118"/>
    <mergeCell ref="D119:D124"/>
    <mergeCell ref="E3:E14"/>
    <mergeCell ref="E15:E22"/>
    <mergeCell ref="E23:E27"/>
    <mergeCell ref="E28:E33"/>
    <mergeCell ref="E34:E41"/>
    <mergeCell ref="E42:E48"/>
    <mergeCell ref="E49:E53"/>
    <mergeCell ref="E54:E58"/>
    <mergeCell ref="E59:E63"/>
    <mergeCell ref="E64:E68"/>
    <mergeCell ref="E69:E74"/>
    <mergeCell ref="E75:E79"/>
    <mergeCell ref="E80:E84"/>
    <mergeCell ref="E85:E89"/>
    <mergeCell ref="E90:E95"/>
    <mergeCell ref="E96:E97"/>
    <mergeCell ref="E98:E99"/>
    <mergeCell ref="E105:E110"/>
    <mergeCell ref="E114:E118"/>
    <mergeCell ref="E119:E124"/>
    <mergeCell ref="H3:H4"/>
    <mergeCell ref="H5:H6"/>
    <mergeCell ref="H7:H8"/>
    <mergeCell ref="H9:H10"/>
    <mergeCell ref="H15:H16"/>
    <mergeCell ref="H17:H18"/>
    <mergeCell ref="H23:H24"/>
    <mergeCell ref="H28:H29"/>
    <mergeCell ref="H34:H35"/>
    <mergeCell ref="H36:H37"/>
    <mergeCell ref="H42:H43"/>
    <mergeCell ref="H44:H45"/>
    <mergeCell ref="H49:H50"/>
    <mergeCell ref="H54:H55"/>
    <mergeCell ref="H64:H65"/>
    <mergeCell ref="H69:H70"/>
    <mergeCell ref="H75:H76"/>
    <mergeCell ref="H80:H81"/>
    <mergeCell ref="H85:H86"/>
    <mergeCell ref="H90:H91"/>
    <mergeCell ref="H98:H99"/>
    <mergeCell ref="H114:H115"/>
    <mergeCell ref="H119:H1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国内做货-人民币-已开</vt:lpstr>
      <vt:lpstr>国外做货-美金-已开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2026-03-12T07:14:17Z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