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2" sheetId="4" r:id="rId1"/>
    <sheet name="Sheet1" sheetId="5" r:id="rId2"/>
  </sheets>
  <definedNames>
    <definedName name="_xlnm._FilterDatabase" localSheetId="0" hidden="1">Sheet2!$A$49:$S$85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<sst xmlns="http://schemas.openxmlformats.org/spreadsheetml/2006/main" count="422" uniqueCount="104">
  <si>
    <t>睿 宁  对 账 单-Recall  1月</t>
  </si>
  <si>
    <t>下单时间</t>
  </si>
  <si>
    <t>客户联系人</t>
  </si>
  <si>
    <t>睿颢合同号</t>
  </si>
  <si>
    <t>客户款号</t>
  </si>
  <si>
    <t>品名</t>
  </si>
  <si>
    <t>数量(片）</t>
  </si>
  <si>
    <t>单价</t>
  </si>
  <si>
    <t>金额/RMB</t>
  </si>
  <si>
    <t>出货日期</t>
  </si>
  <si>
    <t>寄出地址</t>
  </si>
  <si>
    <t>aimee</t>
  </si>
  <si>
    <t>RCRNZW26006</t>
  </si>
  <si>
    <t>5427-713  BANGLADESH  女上  进仓</t>
  </si>
  <si>
    <t>HPZCALL004 价格牌  55*110mm-TRF</t>
  </si>
  <si>
    <t>进仓</t>
  </si>
  <si>
    <t>26RNS1BZ306001</t>
  </si>
  <si>
    <t>MRZCALL034 子弹头吊粒-210mm 黑色</t>
  </si>
  <si>
    <t>WPZCALL012  黑色丝印 对折尺码标 16*35mm</t>
  </si>
  <si>
    <t>CLZCALL023 黑色缎带洗标 63*40mm（4张）</t>
  </si>
  <si>
    <t>RCRNZW26011</t>
  </si>
  <si>
    <t>1437-454  CAMBODIA
  男下 GLOBAL  进仓 鸿运达</t>
  </si>
  <si>
    <t>MRZCALL067  新款米色腊线  330mm+4%</t>
  </si>
  <si>
    <t>26RNS1SP057B001</t>
  </si>
  <si>
    <t>WTZCALL202 腰卡 50*102mm</t>
  </si>
  <si>
    <t>WPZCALL015 RFID织+印白色主标  65*20mm</t>
  </si>
  <si>
    <t>CLZCALL020N 白色胶带空白洗标 63*40mm</t>
  </si>
  <si>
    <t>CLZCALL020 白色胶带洗标 63*40mm（3张）</t>
  </si>
  <si>
    <t>RCRNZW26012</t>
  </si>
  <si>
    <t>5427-415   CAMBODIA  TRF   女下 进仓  新云峰</t>
  </si>
  <si>
    <t>26RNS7SP052B001</t>
  </si>
  <si>
    <t>WLZCALL027 RFID黑色织标  65*20mm</t>
  </si>
  <si>
    <t>RCRNZW26014</t>
  </si>
  <si>
    <t>5427-713  BANGLADESH  女上  进仓 补每码10套</t>
  </si>
  <si>
    <t>26RNS1TL0204001</t>
  </si>
  <si>
    <t>penny</t>
  </si>
  <si>
    <t>RCRNZW26026</t>
  </si>
  <si>
    <t>5427-708  BANGLADESH  女上  进仓  补</t>
  </si>
  <si>
    <t>MRZCALL062 米色子弹头吊粒 210mm</t>
  </si>
  <si>
    <t>WLZCALL023  RFID白色织标  65*20mm</t>
  </si>
  <si>
    <t>CLZCALL022 白色缎带洗标 60*40mm</t>
  </si>
  <si>
    <t>RCRNZW26027</t>
  </si>
  <si>
    <t>5427-707  BANGLADESH  女上  进仓 南美单+5%</t>
  </si>
  <si>
    <t>CLZCALL022 白色缎带洗标 60*40mm-洗语描述页</t>
  </si>
  <si>
    <t>5427-708  BANGLADESH  女上  进仓 南美单+5%</t>
  </si>
  <si>
    <t>TOTAL</t>
  </si>
  <si>
    <t>睿 宁  对 账 单-Recall  2月</t>
  </si>
  <si>
    <t>RCRNZW2735</t>
  </si>
  <si>
    <t>5427-707  BANGLADESH  女上  进仓</t>
  </si>
  <si>
    <t>26RNS1BF0109001</t>
  </si>
  <si>
    <t>WLZCALL023  RFID白色织标  65*20mm+4%</t>
  </si>
  <si>
    <t>25RNS1BF1222001</t>
  </si>
  <si>
    <t>WPZCALL006  白色丝印尺码标  16*35mm</t>
  </si>
  <si>
    <t>CLZCALL022 白色缎带洗标 60*40mm（4张）</t>
  </si>
  <si>
    <t>RCRNZW2736</t>
  </si>
  <si>
    <t>5427-708  BANGLADESH  女上  进仓</t>
  </si>
  <si>
    <t>25RNS1SP444001</t>
  </si>
  <si>
    <t>RCRNZW26017</t>
  </si>
  <si>
    <t>1437-447   BANGLADESH  GLOBAL 男下 进仓+5%</t>
  </si>
  <si>
    <t>HPZCALL004 价格牌  55*110mm-GLOBAL</t>
  </si>
  <si>
    <t>MRZCALL067  新款米色腊线  330mm+9%</t>
  </si>
  <si>
    <t>WLZCALL023  RFID白色织标  65*20mm+9%</t>
  </si>
  <si>
    <t>WPZCALL005 丝印尺码标 20*40mm</t>
  </si>
  <si>
    <t xml:space="preserve">2026.3.10 出口 recall 1月 +2月 </t>
  </si>
  <si>
    <t>2026.3.10   开杭州睿宁  4张</t>
  </si>
  <si>
    <t>品牌</t>
  </si>
  <si>
    <t>合同号</t>
  </si>
  <si>
    <t>出口日期</t>
  </si>
  <si>
    <t>报关条</t>
  </si>
  <si>
    <t>单位</t>
  </si>
  <si>
    <t>共计数量</t>
  </si>
  <si>
    <t>出口金额</t>
  </si>
  <si>
    <t>已开数量</t>
  </si>
  <si>
    <t>未开数量</t>
  </si>
  <si>
    <t>开票金额</t>
  </si>
  <si>
    <t>开票日期</t>
  </si>
  <si>
    <t>登记时间</t>
  </si>
  <si>
    <t>供应商</t>
  </si>
  <si>
    <t>款号</t>
  </si>
  <si>
    <t>业务员</t>
  </si>
  <si>
    <t>ZARA TRF方</t>
  </si>
  <si>
    <t>吊粒</t>
  </si>
  <si>
    <t>个</t>
  </si>
  <si>
    <t>上海睿颢供应链集团有限公司</t>
  </si>
  <si>
    <t>5427/707</t>
  </si>
  <si>
    <t>赖璐璐</t>
  </si>
  <si>
    <t>价格牌</t>
  </si>
  <si>
    <t>5427/708</t>
  </si>
  <si>
    <t>5427/713</t>
  </si>
  <si>
    <t>洗标</t>
  </si>
  <si>
    <t>尺码标</t>
  </si>
  <si>
    <t>5427/415</t>
  </si>
  <si>
    <t>芯片标</t>
  </si>
  <si>
    <t>ZARA GLOBAL方</t>
  </si>
  <si>
    <t>1437/454</t>
  </si>
  <si>
    <t>腰卡</t>
  </si>
  <si>
    <t>2026.3.10   开杭州睿宁-这个这个月要开车 都是25年的出口的  2张</t>
  </si>
  <si>
    <t>Recall Supermix Packaging Hongkong limited</t>
  </si>
  <si>
    <t>1437/395</t>
  </si>
  <si>
    <t>方晓和</t>
  </si>
  <si>
    <t>2026.3.10 开浙江特拉维斯实业有限公司  1张</t>
  </si>
  <si>
    <t>ZARA MAN</t>
  </si>
  <si>
    <t>ZARA GLOBAL  1437/447</t>
  </si>
  <si>
    <t>吊绳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</si>
</sst>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 "/>
    <numFmt numFmtId="178" formatCode="&quot;￥&quot;#,##0.00_);[Red]\(&quot;￥&quot;#,##0.00\)"/>
    <numFmt numFmtId="179" formatCode="yyyy/m/d;@"/>
    <numFmt numFmtId="180" formatCode="0.00_);[Red]\(0.00\)"/>
    <numFmt numFmtId="181" formatCode="0_ "/>
    <numFmt numFmtId="182" formatCode="0.00_ "/>
    <numFmt numFmtId="183" formatCode="_-\$* #,##0.00_ ;_-\$* \-#,##0.00\ ;_-\$* &quot;-&quot;??_ ;_-@_ "/>
    <numFmt numFmtId="184" formatCode="\$#,##0.00;\-\$#,##0.00"/>
    <numFmt numFmtId="185" formatCode="yyyy\-mm\-dd;@"/>
  </numFmts>
  <fonts count="3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0"/>
      <name val="微软雅黑"/>
      <charset val="134"/>
    </font>
    <font>
      <sz val="9"/>
      <name val="微软雅黑"/>
      <charset val="134"/>
    </font>
    <font>
      <sz val="10"/>
      <name val="Arial"/>
      <charset val="0"/>
    </font>
    <font>
      <sz val="9"/>
      <color rgb="FF000000"/>
      <name val="宋体"/>
      <charset val="134"/>
    </font>
    <font>
      <sz val="9"/>
      <color rgb="FFFF0000"/>
      <name val="微软雅黑"/>
      <charset val="134"/>
    </font>
    <font>
      <sz val="10"/>
      <name val="宋体"/>
      <charset val="134"/>
      <scheme val="major"/>
    </font>
    <font>
      <b/>
      <sz val="9"/>
      <color theme="1"/>
      <name val="微软雅黑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color theme="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aj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/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/>
    <xf numFmtId="17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179" fontId="3" fillId="0" borderId="2" xfId="0" applyNumberFormat="1" applyFont="1" applyFill="1" applyBorder="1" applyAlignment="1" applyProtection="1">
      <alignment horizontal="center" vertical="center" wrapText="1"/>
    </xf>
    <xf numFmtId="181" fontId="3" fillId="0" borderId="1" xfId="0" applyNumberFormat="1" applyFont="1" applyFill="1" applyBorder="1" applyAlignment="1" applyProtection="1">
      <alignment horizontal="center" vertical="center"/>
    </xf>
    <xf numFmtId="17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9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49" fontId="7" fillId="0" borderId="0" xfId="0" applyNumberFormat="1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3" borderId="0" xfId="0" applyFont="1" applyFill="1" applyAlignment="1">
      <alignment horizontal="left" vertical="center" wrapText="1"/>
    </xf>
    <xf numFmtId="179" fontId="9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 wrapText="1"/>
    </xf>
    <xf numFmtId="182" fontId="9" fillId="3" borderId="0" xfId="0" applyNumberFormat="1" applyFont="1" applyFill="1" applyAlignment="1">
      <alignment horizontal="left" vertical="center" wrapText="1"/>
    </xf>
    <xf numFmtId="183" fontId="11" fillId="0" borderId="0" xfId="0" applyNumberFormat="1" applyFont="1" applyFill="1" applyAlignment="1">
      <alignment horizontal="left" vertical="center" wrapText="1"/>
    </xf>
    <xf numFmtId="182" fontId="11" fillId="0" borderId="0" xfId="0" applyNumberFormat="1" applyFont="1" applyFill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0" fontId="0" fillId="4" borderId="0" xfId="0" applyFill="1">
      <alignment vertical="center"/>
    </xf>
    <xf numFmtId="0" fontId="4" fillId="4" borderId="0" xfId="0" applyNumberFormat="1" applyFont="1" applyFill="1" applyBorder="1" applyAlignment="1"/>
    <xf numFmtId="179" fontId="12" fillId="4" borderId="0" xfId="0" applyNumberFormat="1" applyFont="1" applyFill="1" applyAlignment="1">
      <alignment horizontal="left" vertical="center"/>
    </xf>
    <xf numFmtId="0" fontId="0" fillId="4" borderId="0" xfId="0" applyNumberFormat="1" applyFont="1" applyFill="1" applyAlignment="1">
      <alignment horizontal="center" vertical="center"/>
    </xf>
    <xf numFmtId="182" fontId="0" fillId="4" borderId="0" xfId="0" applyNumberFormat="1" applyFill="1" applyAlignment="1">
      <alignment vertical="center"/>
    </xf>
    <xf numFmtId="184" fontId="13" fillId="0" borderId="0" xfId="0" applyNumberFormat="1" applyFont="1" applyFill="1" applyAlignment="1">
      <alignment vertical="center"/>
    </xf>
    <xf numFmtId="182" fontId="14" fillId="0" borderId="0" xfId="0" applyNumberFormat="1" applyFont="1" applyFill="1" applyAlignment="1">
      <alignment horizontal="left" vertical="center"/>
    </xf>
    <xf numFmtId="180" fontId="15" fillId="0" borderId="0" xfId="0" applyNumberFormat="1" applyFont="1" applyFill="1" applyAlignment="1">
      <alignment horizontal="left" vertical="center"/>
    </xf>
    <xf numFmtId="182" fontId="12" fillId="4" borderId="0" xfId="0" applyNumberFormat="1" applyFont="1" applyFill="1" applyAlignment="1">
      <alignment horizontal="left" vertical="center"/>
    </xf>
    <xf numFmtId="0" fontId="0" fillId="5" borderId="0" xfId="0" applyFill="1">
      <alignment vertical="center"/>
    </xf>
    <xf numFmtId="0" fontId="4" fillId="5" borderId="0" xfId="0" applyNumberFormat="1" applyFont="1" applyFill="1" applyBorder="1" applyAlignment="1"/>
    <xf numFmtId="179" fontId="12" fillId="5" borderId="0" xfId="0" applyNumberFormat="1" applyFont="1" applyFill="1" applyAlignment="1">
      <alignment horizontal="left" vertical="center"/>
    </xf>
    <xf numFmtId="0" fontId="0" fillId="5" borderId="0" xfId="0" applyNumberFormat="1" applyFont="1" applyFill="1" applyAlignment="1">
      <alignment horizontal="center" vertical="center"/>
    </xf>
    <xf numFmtId="182" fontId="0" fillId="5" borderId="0" xfId="0" applyNumberFormat="1" applyFill="1" applyAlignment="1">
      <alignment vertical="center"/>
    </xf>
    <xf numFmtId="182" fontId="12" fillId="5" borderId="0" xfId="0" applyNumberFormat="1" applyFont="1" applyFill="1" applyAlignment="1">
      <alignment horizontal="left" vertical="center"/>
    </xf>
    <xf numFmtId="0" fontId="0" fillId="6" borderId="0" xfId="0" applyFill="1">
      <alignment vertical="center"/>
    </xf>
    <xf numFmtId="0" fontId="4" fillId="6" borderId="0" xfId="0" applyNumberFormat="1" applyFont="1" applyFill="1" applyBorder="1" applyAlignment="1"/>
    <xf numFmtId="179" fontId="12" fillId="6" borderId="0" xfId="0" applyNumberFormat="1" applyFont="1" applyFill="1" applyAlignment="1">
      <alignment horizontal="left" vertical="center"/>
    </xf>
    <xf numFmtId="0" fontId="0" fillId="6" borderId="0" xfId="0" applyNumberFormat="1" applyFont="1" applyFill="1" applyAlignment="1">
      <alignment horizontal="center" vertical="center"/>
    </xf>
    <xf numFmtId="182" fontId="0" fillId="6" borderId="0" xfId="0" applyNumberFormat="1" applyFill="1" applyAlignment="1">
      <alignment vertical="center"/>
    </xf>
    <xf numFmtId="182" fontId="12" fillId="6" borderId="0" xfId="0" applyNumberFormat="1" applyFont="1" applyFill="1" applyAlignment="1">
      <alignment horizontal="left" vertical="center"/>
    </xf>
    <xf numFmtId="0" fontId="0" fillId="7" borderId="0" xfId="0" applyFill="1">
      <alignment vertical="center"/>
    </xf>
    <xf numFmtId="0" fontId="4" fillId="7" borderId="0" xfId="0" applyNumberFormat="1" applyFont="1" applyFill="1" applyBorder="1" applyAlignment="1"/>
    <xf numFmtId="179" fontId="12" fillId="7" borderId="0" xfId="0" applyNumberFormat="1" applyFont="1" applyFill="1" applyAlignment="1">
      <alignment horizontal="left" vertical="center"/>
    </xf>
    <xf numFmtId="0" fontId="0" fillId="7" borderId="0" xfId="0" applyNumberFormat="1" applyFont="1" applyFill="1" applyAlignment="1">
      <alignment horizontal="center" vertical="center"/>
    </xf>
    <xf numFmtId="182" fontId="0" fillId="7" borderId="0" xfId="0" applyNumberFormat="1" applyFill="1" applyAlignment="1">
      <alignment vertical="center"/>
    </xf>
    <xf numFmtId="182" fontId="12" fillId="7" borderId="0" xfId="0" applyNumberFormat="1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2" fillId="6" borderId="0" xfId="0" applyFont="1" applyFill="1" applyAlignment="1">
      <alignment horizontal="left" vertical="center"/>
    </xf>
    <xf numFmtId="0" fontId="0" fillId="6" borderId="0" xfId="0" applyNumberFormat="1" applyFont="1" applyFill="1" applyAlignment="1">
      <alignment horizontal="left" vertical="center"/>
    </xf>
    <xf numFmtId="182" fontId="0" fillId="6" borderId="0" xfId="0" applyNumberFormat="1" applyFill="1" applyAlignment="1">
      <alignment horizontal="left" vertical="center"/>
    </xf>
    <xf numFmtId="184" fontId="13" fillId="0" borderId="0" xfId="0" applyNumberFormat="1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49" fontId="7" fillId="8" borderId="0" xfId="0" applyNumberFormat="1" applyFont="1" applyFill="1" applyAlignment="1">
      <alignment horizontal="left" vertical="center"/>
    </xf>
    <xf numFmtId="179" fontId="12" fillId="8" borderId="0" xfId="0" applyNumberFormat="1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182" fontId="12" fillId="8" borderId="0" xfId="0" applyNumberFormat="1" applyFont="1" applyFill="1" applyAlignment="1">
      <alignment horizontal="left" vertical="center"/>
    </xf>
    <xf numFmtId="183" fontId="14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79" fontId="12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82" fontId="12" fillId="0" borderId="0" xfId="0" applyNumberFormat="1" applyFont="1" applyFill="1" applyAlignment="1">
      <alignment horizontal="left" vertical="center"/>
    </xf>
    <xf numFmtId="183" fontId="14" fillId="0" borderId="0" xfId="0" applyNumberFormat="1" applyFont="1" applyFill="1" applyAlignment="1">
      <alignment horizontal="left" vertical="center"/>
    </xf>
    <xf numFmtId="182" fontId="14" fillId="0" borderId="0" xfId="0" applyNumberFormat="1" applyFont="1" applyFill="1" applyAlignment="1">
      <alignment horizontal="left" vertical="center"/>
    </xf>
    <xf numFmtId="180" fontId="15" fillId="0" borderId="0" xfId="0" applyNumberFormat="1" applyFont="1" applyFill="1" applyAlignment="1">
      <alignment horizontal="left" vertical="center"/>
    </xf>
    <xf numFmtId="0" fontId="12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>
      <alignment vertical="center"/>
    </xf>
    <xf numFmtId="179" fontId="12" fillId="9" borderId="0" xfId="0" applyNumberFormat="1" applyFont="1" applyFill="1" applyBorder="1" applyAlignment="1">
      <alignment horizontal="left" vertical="center" wrapText="1"/>
    </xf>
    <xf numFmtId="49" fontId="10" fillId="9" borderId="0" xfId="0" applyNumberFormat="1" applyFont="1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185" fontId="0" fillId="9" borderId="0" xfId="0" applyNumberFormat="1" applyFill="1" applyBorder="1" applyAlignment="1">
      <alignment horizontal="center" vertical="center" wrapText="1"/>
    </xf>
    <xf numFmtId="1" fontId="0" fillId="9" borderId="0" xfId="0" applyNumberFormat="1" applyFill="1" applyBorder="1" applyAlignment="1">
      <alignment horizontal="center" vertical="center" wrapText="1"/>
    </xf>
    <xf numFmtId="183" fontId="14" fillId="0" borderId="0" xfId="0" applyNumberFormat="1" applyFont="1" applyFill="1" applyBorder="1" applyAlignment="1">
      <alignment horizontal="left" vertical="center" wrapText="1"/>
    </xf>
    <xf numFmtId="182" fontId="11" fillId="0" borderId="0" xfId="0" applyNumberFormat="1" applyFont="1" applyFill="1" applyBorder="1" applyAlignment="1">
      <alignment horizontal="left" vertical="center" wrapText="1"/>
    </xf>
    <xf numFmtId="182" fontId="12" fillId="9" borderId="0" xfId="0" applyNumberFormat="1" applyFont="1" applyFill="1" applyAlignment="1">
      <alignment horizontal="left" vertical="center"/>
    </xf>
    <xf numFmtId="179" fontId="9" fillId="9" borderId="0" xfId="0" applyNumberFormat="1" applyFont="1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/>
    </xf>
    <xf numFmtId="0" fontId="0" fillId="9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7"/>
  <sheetViews>
    <sheetView tabSelected="1" zoomScale="70" zoomScaleNormal="70" topLeftCell="A34" workbookViewId="0">
      <selection activeCell="H44" sqref="H44"/>
    </sheetView>
  </sheetViews>
  <sheetFormatPr defaultColWidth="9.02654867256637" defaultRowHeight="22" customHeight="1"/>
  <cols>
    <col min="1" max="1" width="15.6017699115044" style="1" customWidth="1"/>
    <col min="2" max="2" width="18.1238938053097" style="1" customWidth="1"/>
    <col min="3" max="3" width="18.2566371681416" style="1" customWidth="1"/>
    <col min="4" max="4" width="15.8761061946903" style="1" customWidth="1"/>
    <col min="5" max="5" width="34.7522123893805" style="1" customWidth="1"/>
    <col min="6" max="6" width="9.02654867256637" style="1"/>
    <col min="7" max="7" width="16.3716814159292" style="1" customWidth="1"/>
    <col min="8" max="8" width="10.2300884955752" style="1" customWidth="1"/>
    <col min="9" max="9" width="13.9469026548673" style="1" customWidth="1"/>
    <col min="10" max="10" width="9.24778761061947" style="1" customWidth="1"/>
    <col min="11" max="11" width="11.5044247787611" style="1"/>
    <col min="12" max="12" width="9.02654867256637" style="1"/>
    <col min="13" max="13" width="9" style="1" customWidth="1"/>
    <col min="14" max="14" width="13.3716814159292" style="1" customWidth="1"/>
    <col min="15" max="15" width="17.7345132743363" style="1" customWidth="1"/>
    <col min="16" max="16" width="9.02654867256637" style="1"/>
    <col min="17" max="18" width="9.24778761061947" style="2"/>
    <col min="19" max="19" width="9.02654867256637" style="2"/>
    <col min="20" max="16384" width="9.02654867256637" style="1"/>
  </cols>
  <sheetData>
    <row r="1" s="1" customFormat="1" customHeight="1" spans="1:19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Q1" s="2"/>
      <c r="R1" s="2"/>
      <c r="S1" s="2"/>
    </row>
    <row r="2" s="1" customFormat="1" customHeight="1" spans="1:19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Q2" s="2"/>
      <c r="R2" s="2"/>
      <c r="S2" s="2"/>
    </row>
    <row r="3" s="1" customFormat="1" ht="20" customHeight="1" spans="1:19">
      <c r="A3" s="14">
        <v>46031</v>
      </c>
      <c r="B3" s="15" t="s">
        <v>11</v>
      </c>
      <c r="C3" s="15" t="s">
        <v>12</v>
      </c>
      <c r="D3" s="15" t="s">
        <v>13</v>
      </c>
      <c r="E3" s="16" t="s">
        <v>14</v>
      </c>
      <c r="F3" s="17">
        <v>15500</v>
      </c>
      <c r="G3" s="18">
        <v>0.26</v>
      </c>
      <c r="H3" s="17">
        <f>F3*G3</f>
        <v>4030</v>
      </c>
      <c r="I3" s="14">
        <v>46036</v>
      </c>
      <c r="J3" s="17" t="s">
        <v>15</v>
      </c>
      <c r="K3" s="19" t="s">
        <v>16</v>
      </c>
      <c r="Q3" s="2"/>
      <c r="R3" s="2"/>
      <c r="S3" s="2"/>
    </row>
    <row r="4" s="1" customFormat="1" ht="20" customHeight="1" spans="1:19">
      <c r="A4" s="14"/>
      <c r="B4" s="15"/>
      <c r="C4" s="15"/>
      <c r="D4" s="15"/>
      <c r="E4" s="16" t="s">
        <v>17</v>
      </c>
      <c r="F4" s="17">
        <v>15500</v>
      </c>
      <c r="G4" s="18">
        <v>0.123</v>
      </c>
      <c r="H4" s="17">
        <f t="shared" ref="H4:H24" si="0">F4*G4</f>
        <v>1906.5</v>
      </c>
      <c r="I4" s="14">
        <v>46036</v>
      </c>
      <c r="J4" s="17" t="s">
        <v>15</v>
      </c>
      <c r="K4" s="19" t="s">
        <v>16</v>
      </c>
      <c r="Q4" s="2"/>
      <c r="R4" s="2"/>
      <c r="S4" s="2"/>
    </row>
    <row r="5" s="1" customFormat="1" ht="20" customHeight="1" spans="1:19">
      <c r="A5" s="14"/>
      <c r="B5" s="15"/>
      <c r="C5" s="15"/>
      <c r="D5" s="15"/>
      <c r="E5" s="16" t="s">
        <v>18</v>
      </c>
      <c r="F5" s="17">
        <v>15500</v>
      </c>
      <c r="G5" s="17">
        <v>0.18</v>
      </c>
      <c r="H5" s="17">
        <f t="shared" si="0"/>
        <v>2790</v>
      </c>
      <c r="I5" s="14">
        <v>46036</v>
      </c>
      <c r="J5" s="17" t="s">
        <v>15</v>
      </c>
      <c r="K5" s="19" t="s">
        <v>16</v>
      </c>
      <c r="Q5" s="2"/>
      <c r="R5" s="2"/>
      <c r="S5" s="2"/>
    </row>
    <row r="6" s="1" customFormat="1" ht="20" customHeight="1" spans="1:19">
      <c r="A6" s="20"/>
      <c r="B6" s="21"/>
      <c r="C6" s="21"/>
      <c r="D6" s="21"/>
      <c r="E6" s="22" t="s">
        <v>19</v>
      </c>
      <c r="F6" s="23">
        <v>62000</v>
      </c>
      <c r="G6" s="24">
        <v>0.085</v>
      </c>
      <c r="H6" s="17">
        <f t="shared" si="0"/>
        <v>5270</v>
      </c>
      <c r="I6" s="14">
        <v>46036</v>
      </c>
      <c r="J6" s="17" t="s">
        <v>15</v>
      </c>
      <c r="K6" s="19" t="s">
        <v>16</v>
      </c>
      <c r="Q6" s="2"/>
      <c r="R6" s="2"/>
      <c r="S6" s="2"/>
    </row>
    <row r="7" s="1" customFormat="1" ht="20" customHeight="1" spans="1:19">
      <c r="A7" s="25">
        <v>46036</v>
      </c>
      <c r="B7" s="21" t="s">
        <v>11</v>
      </c>
      <c r="C7" s="21" t="s">
        <v>20</v>
      </c>
      <c r="D7" s="21" t="s">
        <v>21</v>
      </c>
      <c r="E7" s="16" t="s">
        <v>22</v>
      </c>
      <c r="F7" s="26">
        <v>6240</v>
      </c>
      <c r="G7" s="18">
        <v>0.213</v>
      </c>
      <c r="H7" s="17">
        <f t="shared" si="0"/>
        <v>1329.12</v>
      </c>
      <c r="I7" s="14">
        <v>46045</v>
      </c>
      <c r="J7" s="17" t="s">
        <v>15</v>
      </c>
      <c r="K7" s="19" t="s">
        <v>23</v>
      </c>
      <c r="Q7" s="2"/>
      <c r="R7" s="2"/>
      <c r="S7" s="2"/>
    </row>
    <row r="8" s="1" customFormat="1" ht="20" customHeight="1" spans="1:19">
      <c r="A8" s="27"/>
      <c r="B8" s="28" t="s">
        <v>11</v>
      </c>
      <c r="C8" s="28" t="s">
        <v>20</v>
      </c>
      <c r="D8" s="28"/>
      <c r="E8" s="16" t="s">
        <v>24</v>
      </c>
      <c r="F8" s="17">
        <v>6000</v>
      </c>
      <c r="G8" s="18">
        <v>0.16</v>
      </c>
      <c r="H8" s="17">
        <f t="shared" si="0"/>
        <v>960</v>
      </c>
      <c r="I8" s="14">
        <v>46045</v>
      </c>
      <c r="J8" s="17" t="s">
        <v>15</v>
      </c>
      <c r="K8" s="19" t="s">
        <v>23</v>
      </c>
      <c r="Q8" s="2"/>
      <c r="R8" s="2"/>
      <c r="S8" s="2"/>
    </row>
    <row r="9" s="1" customFormat="1" ht="20" customHeight="1" spans="1:19">
      <c r="A9" s="27"/>
      <c r="B9" s="28" t="s">
        <v>11</v>
      </c>
      <c r="C9" s="28" t="s">
        <v>20</v>
      </c>
      <c r="D9" s="28"/>
      <c r="E9" s="16" t="s">
        <v>25</v>
      </c>
      <c r="F9" s="17">
        <v>6000</v>
      </c>
      <c r="G9" s="18">
        <v>1.375</v>
      </c>
      <c r="H9" s="17">
        <f t="shared" si="0"/>
        <v>8250</v>
      </c>
      <c r="I9" s="14">
        <v>46045</v>
      </c>
      <c r="J9" s="17" t="s">
        <v>15</v>
      </c>
      <c r="K9" s="19" t="s">
        <v>23</v>
      </c>
      <c r="Q9" s="2"/>
      <c r="R9" s="2"/>
      <c r="S9" s="2"/>
    </row>
    <row r="10" s="1" customFormat="1" ht="20" customHeight="1" spans="1:19">
      <c r="A10" s="27"/>
      <c r="B10" s="28" t="s">
        <v>11</v>
      </c>
      <c r="C10" s="28" t="s">
        <v>20</v>
      </c>
      <c r="D10" s="28"/>
      <c r="E10" s="16" t="s">
        <v>26</v>
      </c>
      <c r="F10" s="17">
        <v>6000</v>
      </c>
      <c r="G10" s="18">
        <v>0.06</v>
      </c>
      <c r="H10" s="17">
        <f t="shared" si="0"/>
        <v>360</v>
      </c>
      <c r="I10" s="14">
        <v>46045</v>
      </c>
      <c r="J10" s="17" t="s">
        <v>15</v>
      </c>
      <c r="K10" s="19" t="s">
        <v>23</v>
      </c>
      <c r="Q10" s="2"/>
      <c r="R10" s="2"/>
      <c r="S10" s="2"/>
    </row>
    <row r="11" s="1" customFormat="1" ht="20" customHeight="1" spans="1:19">
      <c r="A11" s="29"/>
      <c r="B11" s="30" t="s">
        <v>11</v>
      </c>
      <c r="C11" s="30" t="s">
        <v>20</v>
      </c>
      <c r="D11" s="30"/>
      <c r="E11" s="16" t="s">
        <v>27</v>
      </c>
      <c r="F11" s="17">
        <v>18000</v>
      </c>
      <c r="G11" s="18">
        <v>0.065</v>
      </c>
      <c r="H11" s="17">
        <f t="shared" si="0"/>
        <v>1170</v>
      </c>
      <c r="I11" s="14">
        <v>46045</v>
      </c>
      <c r="J11" s="17" t="s">
        <v>15</v>
      </c>
      <c r="K11" s="19" t="s">
        <v>23</v>
      </c>
      <c r="Q11" s="2"/>
      <c r="R11" s="2"/>
      <c r="S11" s="2"/>
    </row>
    <row r="12" s="1" customFormat="1" ht="20" customHeight="1" spans="1:19">
      <c r="A12" s="20">
        <v>46037</v>
      </c>
      <c r="B12" s="31" t="s">
        <v>11</v>
      </c>
      <c r="C12" s="31" t="s">
        <v>28</v>
      </c>
      <c r="D12" s="31" t="s">
        <v>29</v>
      </c>
      <c r="E12" s="32" t="s">
        <v>14</v>
      </c>
      <c r="F12" s="6">
        <v>12000</v>
      </c>
      <c r="G12" s="10">
        <v>0.26</v>
      </c>
      <c r="H12" s="17">
        <f t="shared" si="0"/>
        <v>3120</v>
      </c>
      <c r="I12" s="14">
        <v>46043</v>
      </c>
      <c r="J12" s="17" t="s">
        <v>15</v>
      </c>
      <c r="K12" s="19" t="s">
        <v>30</v>
      </c>
      <c r="Q12" s="2"/>
      <c r="R12" s="2"/>
      <c r="S12" s="2"/>
    </row>
    <row r="13" s="1" customFormat="1" ht="20" customHeight="1" spans="1:19">
      <c r="A13" s="33"/>
      <c r="B13" s="34" t="s">
        <v>11</v>
      </c>
      <c r="C13" s="34" t="s">
        <v>28</v>
      </c>
      <c r="D13" s="34"/>
      <c r="E13" s="32" t="s">
        <v>17</v>
      </c>
      <c r="F13" s="6">
        <v>12000</v>
      </c>
      <c r="G13" s="10">
        <v>0.123</v>
      </c>
      <c r="H13" s="17">
        <f t="shared" si="0"/>
        <v>1476</v>
      </c>
      <c r="I13" s="14">
        <v>46043</v>
      </c>
      <c r="J13" s="17" t="s">
        <v>15</v>
      </c>
      <c r="K13" s="19" t="s">
        <v>30</v>
      </c>
      <c r="Q13" s="2"/>
      <c r="R13" s="2"/>
      <c r="S13" s="2"/>
    </row>
    <row r="14" s="1" customFormat="1" ht="20" customHeight="1" spans="1:19">
      <c r="A14" s="33"/>
      <c r="B14" s="34" t="s">
        <v>11</v>
      </c>
      <c r="C14" s="34" t="s">
        <v>28</v>
      </c>
      <c r="D14" s="34"/>
      <c r="E14" s="8" t="s">
        <v>31</v>
      </c>
      <c r="F14" s="6">
        <v>12000</v>
      </c>
      <c r="G14" s="10">
        <v>0.86</v>
      </c>
      <c r="H14" s="17">
        <f t="shared" si="0"/>
        <v>10320</v>
      </c>
      <c r="I14" s="14">
        <v>46043</v>
      </c>
      <c r="J14" s="17" t="s">
        <v>15</v>
      </c>
      <c r="K14" s="19" t="s">
        <v>30</v>
      </c>
      <c r="Q14" s="2"/>
      <c r="R14" s="2"/>
      <c r="S14" s="2"/>
    </row>
    <row r="15" s="1" customFormat="1" ht="20" customHeight="1" spans="1:19">
      <c r="A15" s="35"/>
      <c r="B15" s="36" t="s">
        <v>11</v>
      </c>
      <c r="C15" s="36" t="s">
        <v>28</v>
      </c>
      <c r="D15" s="36"/>
      <c r="E15" s="8" t="s">
        <v>18</v>
      </c>
      <c r="F15" s="6">
        <v>12000</v>
      </c>
      <c r="G15" s="10">
        <v>0.18</v>
      </c>
      <c r="H15" s="17">
        <f t="shared" si="0"/>
        <v>2160</v>
      </c>
      <c r="I15" s="14">
        <v>46043</v>
      </c>
      <c r="J15" s="17" t="s">
        <v>15</v>
      </c>
      <c r="K15" s="19" t="s">
        <v>30</v>
      </c>
      <c r="Q15" s="2"/>
      <c r="R15" s="2"/>
      <c r="S15" s="2"/>
    </row>
    <row r="16" s="1" customFormat="1" ht="20" customHeight="1" spans="1:19">
      <c r="A16" s="14">
        <v>46040</v>
      </c>
      <c r="B16" s="15" t="s">
        <v>11</v>
      </c>
      <c r="C16" s="15" t="s">
        <v>32</v>
      </c>
      <c r="D16" s="15" t="s">
        <v>33</v>
      </c>
      <c r="E16" s="16" t="s">
        <v>18</v>
      </c>
      <c r="F16" s="17">
        <v>60</v>
      </c>
      <c r="G16" s="17">
        <v>0.18</v>
      </c>
      <c r="H16" s="17">
        <f t="shared" si="0"/>
        <v>10.8</v>
      </c>
      <c r="I16" s="14">
        <v>46040</v>
      </c>
      <c r="J16" s="17" t="s">
        <v>15</v>
      </c>
      <c r="K16" s="37" t="s">
        <v>34</v>
      </c>
      <c r="Q16" s="2"/>
      <c r="R16" s="2"/>
      <c r="S16" s="2"/>
    </row>
    <row r="17" s="1" customFormat="1" ht="20" customHeight="1" spans="1:19">
      <c r="A17" s="14"/>
      <c r="B17" s="15" t="s">
        <v>11</v>
      </c>
      <c r="C17" s="15" t="s">
        <v>32</v>
      </c>
      <c r="D17" s="15"/>
      <c r="E17" s="16" t="s">
        <v>19</v>
      </c>
      <c r="F17" s="17">
        <v>240</v>
      </c>
      <c r="G17" s="18">
        <v>0.085</v>
      </c>
      <c r="H17" s="17">
        <f t="shared" si="0"/>
        <v>20.4</v>
      </c>
      <c r="I17" s="14">
        <v>46040</v>
      </c>
      <c r="J17" s="17" t="s">
        <v>15</v>
      </c>
      <c r="K17" s="37" t="s">
        <v>34</v>
      </c>
      <c r="Q17" s="2"/>
      <c r="R17" s="2"/>
      <c r="S17" s="2"/>
    </row>
    <row r="18" s="1" customFormat="1" ht="20" customHeight="1" spans="1:19">
      <c r="A18" s="14">
        <v>46051</v>
      </c>
      <c r="B18" s="15" t="s">
        <v>35</v>
      </c>
      <c r="C18" s="15" t="s">
        <v>36</v>
      </c>
      <c r="D18" s="15" t="s">
        <v>37</v>
      </c>
      <c r="E18" s="16" t="s">
        <v>38</v>
      </c>
      <c r="F18" s="17">
        <v>300</v>
      </c>
      <c r="G18" s="18">
        <v>0.123</v>
      </c>
      <c r="H18" s="17">
        <f t="shared" si="0"/>
        <v>36.9</v>
      </c>
      <c r="I18" s="14">
        <v>46052</v>
      </c>
      <c r="J18" s="17" t="s">
        <v>15</v>
      </c>
      <c r="K18" s="37" t="s">
        <v>34</v>
      </c>
      <c r="Q18" s="2"/>
      <c r="R18" s="2"/>
      <c r="S18" s="2"/>
    </row>
    <row r="19" s="1" customFormat="1" ht="20" customHeight="1" spans="1:19">
      <c r="A19" s="14"/>
      <c r="B19" s="15"/>
      <c r="C19" s="15"/>
      <c r="D19" s="15"/>
      <c r="E19" s="16" t="s">
        <v>39</v>
      </c>
      <c r="F19" s="17">
        <v>300</v>
      </c>
      <c r="G19" s="17">
        <v>0.86</v>
      </c>
      <c r="H19" s="17">
        <f t="shared" si="0"/>
        <v>258</v>
      </c>
      <c r="I19" s="14">
        <v>46052</v>
      </c>
      <c r="J19" s="17" t="s">
        <v>15</v>
      </c>
      <c r="K19" s="37" t="s">
        <v>34</v>
      </c>
      <c r="Q19" s="2"/>
      <c r="R19" s="2"/>
      <c r="S19" s="2"/>
    </row>
    <row r="20" s="1" customFormat="1" ht="20" customHeight="1" spans="1:19">
      <c r="A20" s="14"/>
      <c r="B20" s="15"/>
      <c r="C20" s="15"/>
      <c r="D20" s="15"/>
      <c r="E20" s="16" t="s">
        <v>40</v>
      </c>
      <c r="F20" s="17">
        <v>3900</v>
      </c>
      <c r="G20" s="18">
        <v>0.065</v>
      </c>
      <c r="H20" s="38">
        <f t="shared" si="0"/>
        <v>253.5</v>
      </c>
      <c r="I20" s="14">
        <v>46052</v>
      </c>
      <c r="J20" s="17" t="s">
        <v>15</v>
      </c>
      <c r="L20" s="39">
        <f>H20+H23</f>
        <v>581.1</v>
      </c>
      <c r="M20" s="1">
        <v>-150</v>
      </c>
      <c r="N20" s="1">
        <v>-150</v>
      </c>
      <c r="Q20" s="2"/>
      <c r="R20" s="2"/>
      <c r="S20" s="2"/>
    </row>
    <row r="21" s="1" customFormat="1" ht="20" customHeight="1" spans="1:19">
      <c r="A21" s="20">
        <v>46052</v>
      </c>
      <c r="B21" s="21" t="s">
        <v>35</v>
      </c>
      <c r="C21" s="21" t="s">
        <v>41</v>
      </c>
      <c r="D21" s="15" t="s">
        <v>42</v>
      </c>
      <c r="E21" s="16" t="s">
        <v>14</v>
      </c>
      <c r="F21" s="17">
        <v>1260</v>
      </c>
      <c r="G21" s="18">
        <v>0.26</v>
      </c>
      <c r="H21" s="17">
        <f t="shared" si="0"/>
        <v>327.6</v>
      </c>
      <c r="I21" s="14">
        <v>46054</v>
      </c>
      <c r="J21" s="17" t="s">
        <v>15</v>
      </c>
      <c r="K21" s="37" t="s">
        <v>34</v>
      </c>
      <c r="Q21" s="2"/>
      <c r="R21" s="2"/>
      <c r="S21" s="2"/>
    </row>
    <row r="22" s="1" customFormat="1" ht="20" customHeight="1" spans="1:19">
      <c r="A22" s="33"/>
      <c r="B22" s="28"/>
      <c r="C22" s="28"/>
      <c r="D22" s="15"/>
      <c r="E22" s="16" t="s">
        <v>43</v>
      </c>
      <c r="F22" s="17">
        <v>1260</v>
      </c>
      <c r="G22" s="18">
        <v>0.065</v>
      </c>
      <c r="H22" s="17">
        <f t="shared" si="0"/>
        <v>81.9</v>
      </c>
      <c r="I22" s="14">
        <v>46054</v>
      </c>
      <c r="J22" s="17" t="s">
        <v>15</v>
      </c>
      <c r="K22" s="37" t="s">
        <v>34</v>
      </c>
      <c r="Q22" s="2"/>
      <c r="R22" s="2"/>
      <c r="S22" s="2"/>
    </row>
    <row r="23" s="1" customFormat="1" ht="20" customHeight="1" spans="1:19">
      <c r="A23" s="33"/>
      <c r="B23" s="28" t="s">
        <v>35</v>
      </c>
      <c r="C23" s="28"/>
      <c r="D23" s="15" t="s">
        <v>44</v>
      </c>
      <c r="E23" s="16" t="s">
        <v>14</v>
      </c>
      <c r="F23" s="17">
        <v>1260</v>
      </c>
      <c r="G23" s="18">
        <v>0.26</v>
      </c>
      <c r="H23" s="38">
        <f t="shared" si="0"/>
        <v>327.6</v>
      </c>
      <c r="I23" s="14">
        <v>46054</v>
      </c>
      <c r="J23" s="17" t="s">
        <v>15</v>
      </c>
      <c r="Q23" s="2"/>
      <c r="R23" s="2"/>
      <c r="S23" s="2"/>
    </row>
    <row r="24" s="1" customFormat="1" ht="20" customHeight="1" spans="1:19">
      <c r="A24" s="35"/>
      <c r="B24" s="30"/>
      <c r="C24" s="30"/>
      <c r="D24" s="15"/>
      <c r="E24" s="16" t="s">
        <v>43</v>
      </c>
      <c r="F24" s="17">
        <v>1260</v>
      </c>
      <c r="G24" s="18">
        <v>0.065</v>
      </c>
      <c r="H24" s="17">
        <f t="shared" si="0"/>
        <v>81.9</v>
      </c>
      <c r="I24" s="14">
        <v>46054</v>
      </c>
      <c r="J24" s="17" t="s">
        <v>15</v>
      </c>
      <c r="K24" s="37" t="s">
        <v>34</v>
      </c>
      <c r="Q24" s="2"/>
      <c r="R24" s="2"/>
      <c r="S24" s="2"/>
    </row>
    <row r="25" customHeight="1" spans="1:19">
      <c r="G25" s="40" t="s">
        <v>45</v>
      </c>
      <c r="H25" s="40">
        <f>SUM(H3:H24)</f>
        <v>44540.22</v>
      </c>
      <c r="I25" s="40"/>
      <c r="O25" s="1">
        <f>L20+M20+N20</f>
        <v>281.1</v>
      </c>
    </row>
    <row r="26" customHeight="1" spans="1:19">
      <c r="G26" s="40"/>
      <c r="H26" s="40"/>
      <c r="I26" s="40"/>
    </row>
    <row r="27" customHeight="1" spans="1:19">
      <c r="G27" s="40"/>
      <c r="H27" s="40"/>
      <c r="I27" s="40"/>
    </row>
    <row r="28" customHeight="1" spans="1:19">
      <c r="A28" s="3" t="s">
        <v>46</v>
      </c>
      <c r="B28" s="3"/>
      <c r="C28" s="3"/>
      <c r="D28" s="4"/>
      <c r="E28" s="3"/>
      <c r="F28" s="3"/>
      <c r="G28" s="3"/>
      <c r="H28" s="3"/>
      <c r="I28" s="3"/>
      <c r="J28" s="3"/>
    </row>
    <row r="29" customHeight="1" spans="1:19">
      <c r="A29" s="5" t="s">
        <v>1</v>
      </c>
      <c r="B29" s="6" t="s">
        <v>2</v>
      </c>
      <c r="C29" s="6" t="s">
        <v>3</v>
      </c>
      <c r="D29" s="7" t="s">
        <v>4</v>
      </c>
      <c r="E29" s="8" t="s">
        <v>5</v>
      </c>
      <c r="F29" s="9" t="s">
        <v>6</v>
      </c>
      <c r="G29" s="10" t="s">
        <v>7</v>
      </c>
      <c r="H29" s="11" t="s">
        <v>8</v>
      </c>
      <c r="I29" s="12" t="s">
        <v>9</v>
      </c>
      <c r="J29" s="13" t="s">
        <v>10</v>
      </c>
    </row>
    <row r="30" customHeight="1" spans="1:19">
      <c r="A30" s="14">
        <v>46010</v>
      </c>
      <c r="B30" s="15" t="s">
        <v>35</v>
      </c>
      <c r="C30" s="41" t="s">
        <v>47</v>
      </c>
      <c r="D30" s="15" t="s">
        <v>48</v>
      </c>
      <c r="E30" s="16" t="s">
        <v>14</v>
      </c>
      <c r="F30" s="17">
        <v>25000</v>
      </c>
      <c r="G30" s="18">
        <v>0.26</v>
      </c>
      <c r="H30" s="3">
        <f t="shared" ref="H30:H43" si="1">F30*G30</f>
        <v>6500</v>
      </c>
      <c r="I30" s="14">
        <v>46031</v>
      </c>
      <c r="J30" s="42" t="s">
        <v>15</v>
      </c>
      <c r="K30" s="19" t="s">
        <v>49</v>
      </c>
    </row>
    <row r="31" customHeight="1" spans="1:19">
      <c r="A31" s="14"/>
      <c r="B31" s="15"/>
      <c r="C31" s="41"/>
      <c r="D31" s="15"/>
      <c r="E31" s="16" t="s">
        <v>38</v>
      </c>
      <c r="F31" s="17">
        <v>25000</v>
      </c>
      <c r="G31" s="18">
        <v>0.123</v>
      </c>
      <c r="H31" s="3">
        <f t="shared" si="1"/>
        <v>3075</v>
      </c>
      <c r="I31" s="14">
        <v>46031</v>
      </c>
      <c r="J31" s="42" t="s">
        <v>15</v>
      </c>
      <c r="K31" s="19" t="s">
        <v>49</v>
      </c>
    </row>
    <row r="32" customHeight="1" spans="1:19">
      <c r="A32" s="14"/>
      <c r="B32" s="15"/>
      <c r="C32" s="41"/>
      <c r="D32" s="15"/>
      <c r="E32" s="16" t="s">
        <v>50</v>
      </c>
      <c r="F32" s="17">
        <v>26000</v>
      </c>
      <c r="G32" s="17">
        <v>0.86</v>
      </c>
      <c r="H32" s="3">
        <f t="shared" si="1"/>
        <v>22360</v>
      </c>
      <c r="I32" s="14">
        <v>46013</v>
      </c>
      <c r="J32" s="42" t="s">
        <v>15</v>
      </c>
      <c r="K32" s="43" t="s">
        <v>51</v>
      </c>
    </row>
    <row r="33" customHeight="1" spans="1:11">
      <c r="A33" s="14"/>
      <c r="B33" s="15"/>
      <c r="C33" s="41"/>
      <c r="D33" s="15"/>
      <c r="E33" s="16" t="s">
        <v>52</v>
      </c>
      <c r="F33" s="17">
        <v>25000</v>
      </c>
      <c r="G33" s="17">
        <v>0.18</v>
      </c>
      <c r="H33" s="3">
        <f t="shared" si="1"/>
        <v>4500</v>
      </c>
      <c r="I33" s="14">
        <v>46013</v>
      </c>
      <c r="J33" s="42" t="s">
        <v>15</v>
      </c>
      <c r="K33" s="43" t="s">
        <v>51</v>
      </c>
    </row>
    <row r="34" customHeight="1" spans="1:11">
      <c r="A34" s="14"/>
      <c r="B34" s="15"/>
      <c r="C34" s="41"/>
      <c r="D34" s="15"/>
      <c r="E34" s="16" t="s">
        <v>53</v>
      </c>
      <c r="F34" s="17">
        <v>100000</v>
      </c>
      <c r="G34" s="18">
        <v>0.065</v>
      </c>
      <c r="H34" s="3">
        <f t="shared" si="1"/>
        <v>6500</v>
      </c>
      <c r="I34" s="14">
        <v>46013</v>
      </c>
      <c r="J34" s="42" t="s">
        <v>15</v>
      </c>
      <c r="K34" s="43" t="s">
        <v>51</v>
      </c>
    </row>
    <row r="35" customHeight="1" spans="1:11">
      <c r="A35" s="14">
        <v>46010</v>
      </c>
      <c r="B35" s="15" t="s">
        <v>35</v>
      </c>
      <c r="C35" s="41" t="s">
        <v>54</v>
      </c>
      <c r="D35" s="15" t="s">
        <v>55</v>
      </c>
      <c r="E35" s="16" t="s">
        <v>14</v>
      </c>
      <c r="F35" s="17">
        <v>25000</v>
      </c>
      <c r="G35" s="18">
        <v>0.26</v>
      </c>
      <c r="H35" s="3">
        <f t="shared" si="1"/>
        <v>6500</v>
      </c>
      <c r="I35" s="14">
        <v>46031</v>
      </c>
      <c r="J35" s="42" t="s">
        <v>15</v>
      </c>
      <c r="K35" s="19" t="s">
        <v>49</v>
      </c>
    </row>
    <row r="36" customHeight="1" spans="1:11">
      <c r="A36" s="14"/>
      <c r="B36" s="15"/>
      <c r="C36" s="41"/>
      <c r="D36" s="15"/>
      <c r="E36" s="16" t="s">
        <v>38</v>
      </c>
      <c r="F36" s="17">
        <v>25000</v>
      </c>
      <c r="G36" s="18">
        <v>0.123</v>
      </c>
      <c r="H36" s="3">
        <f t="shared" si="1"/>
        <v>3075</v>
      </c>
      <c r="I36" s="14">
        <v>46031</v>
      </c>
      <c r="J36" s="42" t="s">
        <v>15</v>
      </c>
      <c r="K36" s="19" t="s">
        <v>49</v>
      </c>
    </row>
    <row r="37" customHeight="1" spans="1:11">
      <c r="A37" s="14"/>
      <c r="B37" s="15"/>
      <c r="C37" s="41"/>
      <c r="D37" s="15"/>
      <c r="E37" s="16" t="s">
        <v>50</v>
      </c>
      <c r="F37" s="17">
        <v>26000</v>
      </c>
      <c r="G37" s="17">
        <v>0.86</v>
      </c>
      <c r="H37" s="3">
        <f t="shared" si="1"/>
        <v>22360</v>
      </c>
      <c r="I37" s="14">
        <v>46013</v>
      </c>
      <c r="J37" s="42" t="s">
        <v>15</v>
      </c>
      <c r="K37" s="43" t="s">
        <v>51</v>
      </c>
    </row>
    <row r="38" customHeight="1" spans="1:11">
      <c r="A38" s="14"/>
      <c r="B38" s="15"/>
      <c r="C38" s="41"/>
      <c r="D38" s="15"/>
      <c r="E38" s="16" t="s">
        <v>52</v>
      </c>
      <c r="F38" s="17">
        <v>25000</v>
      </c>
      <c r="G38" s="17">
        <v>0.18</v>
      </c>
      <c r="H38" s="3">
        <f t="shared" si="1"/>
        <v>4500</v>
      </c>
      <c r="I38" s="14">
        <v>46013</v>
      </c>
      <c r="J38" s="42" t="s">
        <v>15</v>
      </c>
      <c r="K38" s="43" t="s">
        <v>51</v>
      </c>
    </row>
    <row r="39" customHeight="1" spans="1:11">
      <c r="A39" s="14"/>
      <c r="B39" s="15"/>
      <c r="C39" s="41"/>
      <c r="D39" s="15"/>
      <c r="E39" s="16" t="s">
        <v>53</v>
      </c>
      <c r="F39" s="17">
        <v>100000</v>
      </c>
      <c r="G39" s="18">
        <v>0.065</v>
      </c>
      <c r="H39" s="3">
        <f t="shared" si="1"/>
        <v>6500</v>
      </c>
      <c r="I39" s="14">
        <v>46013</v>
      </c>
      <c r="J39" s="42" t="s">
        <v>15</v>
      </c>
      <c r="K39" s="19" t="s">
        <v>56</v>
      </c>
    </row>
    <row r="40" customHeight="1" spans="1:11">
      <c r="A40" s="14">
        <v>46045</v>
      </c>
      <c r="B40" s="15" t="s">
        <v>11</v>
      </c>
      <c r="C40" s="15" t="s">
        <v>57</v>
      </c>
      <c r="D40" s="15" t="s">
        <v>58</v>
      </c>
      <c r="E40" s="32" t="s">
        <v>59</v>
      </c>
      <c r="F40" s="6">
        <v>6090</v>
      </c>
      <c r="G40" s="10">
        <v>0.26</v>
      </c>
      <c r="H40" s="3">
        <f t="shared" si="1"/>
        <v>1583.4</v>
      </c>
      <c r="I40" s="14">
        <v>46055</v>
      </c>
      <c r="J40" s="42" t="s">
        <v>15</v>
      </c>
      <c r="K40" s="37" t="s">
        <v>34</v>
      </c>
    </row>
    <row r="41" customHeight="1" spans="1:11">
      <c r="A41" s="14"/>
      <c r="B41" s="15"/>
      <c r="C41" s="15" t="s">
        <v>57</v>
      </c>
      <c r="D41" s="15" t="s">
        <v>58</v>
      </c>
      <c r="E41" s="32" t="s">
        <v>60</v>
      </c>
      <c r="F41" s="6">
        <v>6322</v>
      </c>
      <c r="G41" s="10">
        <v>0.213</v>
      </c>
      <c r="H41" s="3">
        <f t="shared" si="1"/>
        <v>1346.586</v>
      </c>
      <c r="I41" s="14">
        <v>46055</v>
      </c>
      <c r="J41" s="42" t="s">
        <v>15</v>
      </c>
      <c r="K41" s="37" t="s">
        <v>34</v>
      </c>
    </row>
    <row r="42" customHeight="1" spans="1:11">
      <c r="A42" s="14"/>
      <c r="B42" s="15"/>
      <c r="C42" s="15" t="s">
        <v>57</v>
      </c>
      <c r="D42" s="15" t="s">
        <v>58</v>
      </c>
      <c r="E42" s="8" t="s">
        <v>61</v>
      </c>
      <c r="F42" s="6">
        <v>6322</v>
      </c>
      <c r="G42" s="10">
        <v>0.86</v>
      </c>
      <c r="H42" s="3">
        <f t="shared" si="1"/>
        <v>5436.92</v>
      </c>
      <c r="I42" s="14">
        <v>46055</v>
      </c>
      <c r="J42" s="42" t="s">
        <v>15</v>
      </c>
      <c r="K42" s="37" t="s">
        <v>34</v>
      </c>
    </row>
    <row r="43" customHeight="1" spans="1:11">
      <c r="A43" s="14"/>
      <c r="B43" s="15"/>
      <c r="C43" s="15" t="s">
        <v>57</v>
      </c>
      <c r="D43" s="15" t="s">
        <v>58</v>
      </c>
      <c r="E43" s="8" t="s">
        <v>62</v>
      </c>
      <c r="F43" s="6">
        <v>6090</v>
      </c>
      <c r="G43" s="10">
        <v>0.18</v>
      </c>
      <c r="H43" s="3">
        <f t="shared" si="1"/>
        <v>1096.2</v>
      </c>
      <c r="I43" s="14">
        <v>46055</v>
      </c>
      <c r="J43" s="42" t="s">
        <v>15</v>
      </c>
      <c r="K43" s="37" t="s">
        <v>34</v>
      </c>
    </row>
    <row r="44" customHeight="1" spans="1:11">
      <c r="G44" s="44" t="s">
        <v>45</v>
      </c>
      <c r="H44" s="44">
        <f>SUM(H30:H43)</f>
        <v>95333.106</v>
      </c>
    </row>
    <row r="45" customHeight="1" spans="1:11">
      <c r="G45" s="40"/>
      <c r="H45" s="40"/>
      <c r="I45" s="40"/>
    </row>
    <row r="47" customHeight="1" spans="1:11">
      <c r="B47" s="1" t="s">
        <v>63</v>
      </c>
    </row>
    <row r="48" customHeight="1" spans="1:11">
      <c r="B48" s="1" t="s">
        <v>64</v>
      </c>
    </row>
    <row r="49" customHeight="1" spans="1:18">
      <c r="A49" s="45" t="s">
        <v>65</v>
      </c>
      <c r="B49" s="46" t="s">
        <v>66</v>
      </c>
      <c r="C49" s="46" t="s">
        <v>67</v>
      </c>
      <c r="D49" s="47" t="s">
        <v>68</v>
      </c>
      <c r="E49" s="45" t="s">
        <v>5</v>
      </c>
      <c r="F49" s="45" t="s">
        <v>69</v>
      </c>
      <c r="G49" s="48" t="s">
        <v>70</v>
      </c>
      <c r="H49" s="49" t="s">
        <v>71</v>
      </c>
      <c r="I49" s="50" t="s">
        <v>72</v>
      </c>
      <c r="J49" s="50" t="s">
        <v>73</v>
      </c>
      <c r="K49" s="46" t="s">
        <v>74</v>
      </c>
      <c r="L49" s="46" t="s">
        <v>75</v>
      </c>
      <c r="M49" s="46" t="s">
        <v>76</v>
      </c>
      <c r="N49" s="45" t="s">
        <v>77</v>
      </c>
      <c r="O49" s="51" t="s">
        <v>78</v>
      </c>
      <c r="P49" s="45" t="s">
        <v>79</v>
      </c>
    </row>
    <row r="50" customHeight="1" spans="1:18">
      <c r="A50" s="52" t="s">
        <v>80</v>
      </c>
      <c r="B50" s="53" t="s">
        <v>49</v>
      </c>
      <c r="C50" s="54">
        <v>46037</v>
      </c>
      <c r="D50" s="55">
        <v>1</v>
      </c>
      <c r="E50" s="52" t="s">
        <v>81</v>
      </c>
      <c r="F50" s="52" t="s">
        <v>82</v>
      </c>
      <c r="G50" s="56">
        <v>25000</v>
      </c>
      <c r="H50" s="57">
        <v>425</v>
      </c>
      <c r="I50" s="58"/>
      <c r="J50" s="59">
        <v>25000</v>
      </c>
      <c r="K50" s="60">
        <f>H31</f>
        <v>3075</v>
      </c>
      <c r="L50" s="54"/>
      <c r="M50" s="54"/>
      <c r="N50" s="52" t="s">
        <v>83</v>
      </c>
      <c r="O50" s="52" t="s">
        <v>84</v>
      </c>
      <c r="P50" s="52" t="s">
        <v>85</v>
      </c>
      <c r="Q50" s="2">
        <f t="shared" ref="Q50:Q65" si="2">H50*7.35</f>
        <v>3123.75</v>
      </c>
      <c r="R50" s="2">
        <f>Q50-K50</f>
        <v>48.75</v>
      </c>
    </row>
    <row r="51" customHeight="1" spans="1:18">
      <c r="A51" s="52" t="s">
        <v>80</v>
      </c>
      <c r="B51" s="53" t="s">
        <v>49</v>
      </c>
      <c r="C51" s="54">
        <v>46037</v>
      </c>
      <c r="D51" s="55">
        <v>2</v>
      </c>
      <c r="E51" s="52" t="s">
        <v>86</v>
      </c>
      <c r="F51" s="52" t="s">
        <v>82</v>
      </c>
      <c r="G51" s="56">
        <v>25000</v>
      </c>
      <c r="H51" s="57">
        <v>900</v>
      </c>
      <c r="I51" s="58"/>
      <c r="J51" s="59">
        <v>25000</v>
      </c>
      <c r="K51" s="60">
        <f>H30</f>
        <v>6500</v>
      </c>
      <c r="L51" s="54"/>
      <c r="M51" s="54"/>
      <c r="N51" s="52" t="s">
        <v>83</v>
      </c>
      <c r="O51" s="52" t="s">
        <v>84</v>
      </c>
      <c r="P51" s="52" t="s">
        <v>85</v>
      </c>
      <c r="Q51" s="2">
        <f t="shared" si="2"/>
        <v>6615</v>
      </c>
      <c r="R51" s="2">
        <f>Q51-K51</f>
        <v>115</v>
      </c>
    </row>
    <row r="52" customHeight="1" spans="1:18">
      <c r="A52" s="52" t="s">
        <v>80</v>
      </c>
      <c r="B52" s="53" t="s">
        <v>49</v>
      </c>
      <c r="C52" s="54">
        <v>46037</v>
      </c>
      <c r="D52" s="55">
        <v>3</v>
      </c>
      <c r="E52" s="52" t="s">
        <v>81</v>
      </c>
      <c r="F52" s="52" t="s">
        <v>82</v>
      </c>
      <c r="G52" s="56">
        <v>25000</v>
      </c>
      <c r="H52" s="57">
        <v>425</v>
      </c>
      <c r="I52" s="58"/>
      <c r="J52" s="59">
        <v>25000</v>
      </c>
      <c r="K52" s="60">
        <f>H36</f>
        <v>3075</v>
      </c>
      <c r="L52" s="54"/>
      <c r="M52" s="54"/>
      <c r="N52" s="52" t="s">
        <v>83</v>
      </c>
      <c r="O52" s="52" t="s">
        <v>87</v>
      </c>
      <c r="P52" s="52" t="s">
        <v>85</v>
      </c>
      <c r="Q52" s="2">
        <f t="shared" si="2"/>
        <v>3123.75</v>
      </c>
      <c r="R52" s="2">
        <f>Q52-K52</f>
        <v>48.75</v>
      </c>
    </row>
    <row r="53" customHeight="1" spans="1:18">
      <c r="A53" s="52" t="s">
        <v>80</v>
      </c>
      <c r="B53" s="53" t="s">
        <v>49</v>
      </c>
      <c r="C53" s="54">
        <v>46037</v>
      </c>
      <c r="D53" s="55">
        <v>5</v>
      </c>
      <c r="E53" s="52" t="s">
        <v>86</v>
      </c>
      <c r="F53" s="52" t="s">
        <v>82</v>
      </c>
      <c r="G53" s="56">
        <v>25000</v>
      </c>
      <c r="H53" s="57">
        <v>900</v>
      </c>
      <c r="I53" s="58"/>
      <c r="J53" s="59">
        <v>25000</v>
      </c>
      <c r="K53" s="60">
        <f>H35</f>
        <v>6500</v>
      </c>
      <c r="L53" s="54"/>
      <c r="M53" s="54"/>
      <c r="N53" s="52" t="s">
        <v>83</v>
      </c>
      <c r="O53" s="52" t="s">
        <v>87</v>
      </c>
      <c r="P53" s="52" t="s">
        <v>85</v>
      </c>
      <c r="Q53" s="2">
        <f t="shared" si="2"/>
        <v>6615</v>
      </c>
      <c r="R53" s="2">
        <f>Q53-K53</f>
        <v>115</v>
      </c>
    </row>
    <row r="54" customHeight="1" spans="1:18">
      <c r="A54" s="61" t="s">
        <v>80</v>
      </c>
      <c r="B54" s="62" t="s">
        <v>16</v>
      </c>
      <c r="C54" s="63">
        <v>46044</v>
      </c>
      <c r="D54" s="64">
        <v>1</v>
      </c>
      <c r="E54" s="61" t="s">
        <v>81</v>
      </c>
      <c r="F54" s="61" t="s">
        <v>82</v>
      </c>
      <c r="G54" s="65">
        <v>16275</v>
      </c>
      <c r="H54" s="57">
        <v>276.68</v>
      </c>
      <c r="I54" s="58"/>
      <c r="J54" s="59">
        <v>16275</v>
      </c>
      <c r="K54" s="66">
        <f>H4</f>
        <v>1906.5</v>
      </c>
      <c r="L54" s="63"/>
      <c r="M54" s="63"/>
      <c r="N54" s="61" t="s">
        <v>83</v>
      </c>
      <c r="O54" s="61" t="s">
        <v>88</v>
      </c>
      <c r="P54" s="61" t="s">
        <v>85</v>
      </c>
      <c r="Q54" s="2">
        <f t="shared" si="2"/>
        <v>2033.598</v>
      </c>
      <c r="R54" s="2">
        <f t="shared" ref="R54:R65" si="3">Q54-K54</f>
        <v>127.098</v>
      </c>
    </row>
    <row r="55" customHeight="1" spans="1:18">
      <c r="A55" s="61" t="s">
        <v>80</v>
      </c>
      <c r="B55" s="62" t="s">
        <v>16</v>
      </c>
      <c r="C55" s="63">
        <v>46044</v>
      </c>
      <c r="D55" s="64">
        <v>2</v>
      </c>
      <c r="E55" s="61" t="s">
        <v>86</v>
      </c>
      <c r="F55" s="61" t="s">
        <v>82</v>
      </c>
      <c r="G55" s="65">
        <v>16275</v>
      </c>
      <c r="H55" s="57">
        <v>585.9</v>
      </c>
      <c r="I55" s="58"/>
      <c r="J55" s="59">
        <v>16275</v>
      </c>
      <c r="K55" s="66">
        <f>H3</f>
        <v>4030</v>
      </c>
      <c r="L55" s="63"/>
      <c r="M55" s="63"/>
      <c r="N55" s="61" t="s">
        <v>83</v>
      </c>
      <c r="O55" s="61" t="s">
        <v>88</v>
      </c>
      <c r="P55" s="61" t="s">
        <v>85</v>
      </c>
      <c r="Q55" s="2">
        <f t="shared" si="2"/>
        <v>4306.365</v>
      </c>
      <c r="R55" s="2">
        <f t="shared" si="3"/>
        <v>276.365</v>
      </c>
    </row>
    <row r="56" customHeight="1" spans="1:18">
      <c r="A56" s="61" t="s">
        <v>80</v>
      </c>
      <c r="B56" s="62" t="s">
        <v>16</v>
      </c>
      <c r="C56" s="63">
        <v>46044</v>
      </c>
      <c r="D56" s="64">
        <v>3</v>
      </c>
      <c r="E56" s="61" t="s">
        <v>89</v>
      </c>
      <c r="F56" s="61" t="s">
        <v>82</v>
      </c>
      <c r="G56" s="65">
        <v>62000</v>
      </c>
      <c r="H56" s="57">
        <v>744</v>
      </c>
      <c r="I56" s="58"/>
      <c r="J56" s="59">
        <v>62000</v>
      </c>
      <c r="K56" s="66">
        <f>H6</f>
        <v>5270</v>
      </c>
      <c r="L56" s="63"/>
      <c r="M56" s="63"/>
      <c r="N56" s="61" t="s">
        <v>83</v>
      </c>
      <c r="O56" s="61" t="s">
        <v>88</v>
      </c>
      <c r="P56" s="61" t="s">
        <v>85</v>
      </c>
      <c r="Q56" s="2">
        <f t="shared" si="2"/>
        <v>5468.4</v>
      </c>
      <c r="R56" s="2">
        <f t="shared" si="3"/>
        <v>198.4</v>
      </c>
    </row>
    <row r="57" customHeight="1" spans="1:18">
      <c r="A57" s="61" t="s">
        <v>80</v>
      </c>
      <c r="B57" s="62" t="s">
        <v>16</v>
      </c>
      <c r="C57" s="63">
        <v>46044</v>
      </c>
      <c r="D57" s="64">
        <v>6</v>
      </c>
      <c r="E57" s="61" t="s">
        <v>90</v>
      </c>
      <c r="F57" s="61" t="s">
        <v>82</v>
      </c>
      <c r="G57" s="65">
        <v>15500</v>
      </c>
      <c r="H57" s="57">
        <v>387.5</v>
      </c>
      <c r="I57" s="58"/>
      <c r="J57" s="59">
        <v>15500</v>
      </c>
      <c r="K57" s="66">
        <f>H5</f>
        <v>2790</v>
      </c>
      <c r="L57" s="63"/>
      <c r="M57" s="63"/>
      <c r="N57" s="61" t="s">
        <v>83</v>
      </c>
      <c r="O57" s="61" t="s">
        <v>88</v>
      </c>
      <c r="P57" s="61" t="s">
        <v>85</v>
      </c>
      <c r="Q57" s="2">
        <f t="shared" si="2"/>
        <v>2848.125</v>
      </c>
      <c r="R57" s="2">
        <f t="shared" si="3"/>
        <v>58.125</v>
      </c>
    </row>
    <row r="58" customHeight="1" spans="1:18">
      <c r="A58" s="67" t="s">
        <v>80</v>
      </c>
      <c r="B58" s="68" t="s">
        <v>30</v>
      </c>
      <c r="C58" s="69">
        <v>46047</v>
      </c>
      <c r="D58" s="70">
        <v>2</v>
      </c>
      <c r="E58" s="67" t="s">
        <v>81</v>
      </c>
      <c r="F58" s="67" t="s">
        <v>82</v>
      </c>
      <c r="G58" s="71">
        <v>12600</v>
      </c>
      <c r="H58" s="57">
        <v>214.2</v>
      </c>
      <c r="I58" s="58"/>
      <c r="J58" s="59">
        <v>12600</v>
      </c>
      <c r="K58" s="72">
        <f>H13</f>
        <v>1476</v>
      </c>
      <c r="L58" s="69"/>
      <c r="M58" s="69"/>
      <c r="N58" s="67" t="s">
        <v>83</v>
      </c>
      <c r="O58" s="67" t="s">
        <v>91</v>
      </c>
      <c r="P58" s="67" t="s">
        <v>85</v>
      </c>
      <c r="Q58" s="2">
        <f t="shared" si="2"/>
        <v>1574.37</v>
      </c>
      <c r="R58" s="2">
        <f t="shared" si="3"/>
        <v>98.3699999999999</v>
      </c>
    </row>
    <row r="59" customHeight="1" spans="1:18">
      <c r="A59" s="67" t="s">
        <v>80</v>
      </c>
      <c r="B59" s="68" t="s">
        <v>30</v>
      </c>
      <c r="C59" s="69">
        <v>46047</v>
      </c>
      <c r="D59" s="70">
        <v>3</v>
      </c>
      <c r="E59" s="67" t="s">
        <v>90</v>
      </c>
      <c r="F59" s="67" t="s">
        <v>82</v>
      </c>
      <c r="G59" s="71">
        <v>12600</v>
      </c>
      <c r="H59" s="57">
        <v>315</v>
      </c>
      <c r="I59" s="58"/>
      <c r="J59" s="59">
        <v>12600</v>
      </c>
      <c r="K59" s="72">
        <f>H15</f>
        <v>2160</v>
      </c>
      <c r="L59" s="69"/>
      <c r="M59" s="69"/>
      <c r="N59" s="67" t="s">
        <v>83</v>
      </c>
      <c r="O59" s="67" t="s">
        <v>91</v>
      </c>
      <c r="P59" s="67" t="s">
        <v>85</v>
      </c>
      <c r="Q59" s="2">
        <f t="shared" si="2"/>
        <v>2315.25</v>
      </c>
      <c r="R59" s="2">
        <f t="shared" si="3"/>
        <v>155.25</v>
      </c>
    </row>
    <row r="60" customHeight="1" spans="1:18">
      <c r="A60" s="67" t="s">
        <v>80</v>
      </c>
      <c r="B60" s="68" t="s">
        <v>30</v>
      </c>
      <c r="C60" s="69">
        <v>46047</v>
      </c>
      <c r="D60" s="70">
        <v>4</v>
      </c>
      <c r="E60" s="67" t="s">
        <v>92</v>
      </c>
      <c r="F60" s="67" t="s">
        <v>82</v>
      </c>
      <c r="G60" s="71">
        <v>12120</v>
      </c>
      <c r="H60" s="57">
        <v>1442.28</v>
      </c>
      <c r="I60" s="58"/>
      <c r="J60" s="59">
        <v>12120</v>
      </c>
      <c r="K60" s="72">
        <f>H14</f>
        <v>10320</v>
      </c>
      <c r="L60" s="69"/>
      <c r="M60" s="69"/>
      <c r="N60" s="67" t="s">
        <v>83</v>
      </c>
      <c r="O60" s="67" t="s">
        <v>91</v>
      </c>
      <c r="P60" s="67" t="s">
        <v>85</v>
      </c>
      <c r="Q60" s="2">
        <f t="shared" si="2"/>
        <v>10600.758</v>
      </c>
      <c r="R60" s="2">
        <f t="shared" si="3"/>
        <v>280.758</v>
      </c>
    </row>
    <row r="61" customHeight="1" spans="1:18">
      <c r="A61" s="67" t="s">
        <v>80</v>
      </c>
      <c r="B61" s="68" t="s">
        <v>30</v>
      </c>
      <c r="C61" s="69">
        <v>46047</v>
      </c>
      <c r="D61" s="70">
        <v>5</v>
      </c>
      <c r="E61" s="67" t="s">
        <v>86</v>
      </c>
      <c r="F61" s="67" t="s">
        <v>82</v>
      </c>
      <c r="G61" s="71">
        <v>12600</v>
      </c>
      <c r="H61" s="57">
        <v>453.6</v>
      </c>
      <c r="I61" s="58"/>
      <c r="J61" s="59">
        <v>12600</v>
      </c>
      <c r="K61" s="72">
        <f>H12</f>
        <v>3120</v>
      </c>
      <c r="L61" s="69"/>
      <c r="M61" s="69"/>
      <c r="N61" s="67" t="s">
        <v>83</v>
      </c>
      <c r="O61" s="67" t="s">
        <v>91</v>
      </c>
      <c r="P61" s="67" t="s">
        <v>85</v>
      </c>
      <c r="Q61" s="2">
        <f t="shared" si="2"/>
        <v>3333.96</v>
      </c>
      <c r="R61" s="2">
        <f t="shared" si="3"/>
        <v>213.96</v>
      </c>
    </row>
    <row r="62" customHeight="1" spans="1:18">
      <c r="A62" s="73" t="s">
        <v>93</v>
      </c>
      <c r="B62" s="74" t="s">
        <v>23</v>
      </c>
      <c r="C62" s="75">
        <v>46049</v>
      </c>
      <c r="D62" s="76">
        <v>1</v>
      </c>
      <c r="E62" s="73" t="s">
        <v>92</v>
      </c>
      <c r="F62" s="73" t="s">
        <v>82</v>
      </c>
      <c r="G62" s="77">
        <v>6000</v>
      </c>
      <c r="H62" s="57">
        <v>1140</v>
      </c>
      <c r="I62" s="58"/>
      <c r="J62" s="59">
        <v>6000</v>
      </c>
      <c r="K62" s="78">
        <f>H9</f>
        <v>8250</v>
      </c>
      <c r="L62" s="75"/>
      <c r="M62" s="75"/>
      <c r="N62" s="73" t="s">
        <v>83</v>
      </c>
      <c r="O62" s="73" t="s">
        <v>94</v>
      </c>
      <c r="P62" s="73" t="s">
        <v>85</v>
      </c>
      <c r="Q62" s="2">
        <f t="shared" si="2"/>
        <v>8379</v>
      </c>
      <c r="R62" s="2">
        <f t="shared" si="3"/>
        <v>129</v>
      </c>
    </row>
    <row r="63" customHeight="1" spans="1:18">
      <c r="A63" s="73" t="s">
        <v>93</v>
      </c>
      <c r="B63" s="74" t="s">
        <v>23</v>
      </c>
      <c r="C63" s="75">
        <v>46049</v>
      </c>
      <c r="D63" s="76">
        <v>6</v>
      </c>
      <c r="E63" s="73" t="s">
        <v>81</v>
      </c>
      <c r="F63" s="73" t="s">
        <v>82</v>
      </c>
      <c r="G63" s="77">
        <v>6000</v>
      </c>
      <c r="H63" s="57">
        <v>186</v>
      </c>
      <c r="I63" s="58"/>
      <c r="J63" s="59">
        <v>6000</v>
      </c>
      <c r="K63" s="78">
        <f>H7</f>
        <v>1329.12</v>
      </c>
      <c r="L63" s="75"/>
      <c r="M63" s="75"/>
      <c r="N63" s="73" t="s">
        <v>83</v>
      </c>
      <c r="O63" s="73" t="s">
        <v>94</v>
      </c>
      <c r="P63" s="73" t="s">
        <v>85</v>
      </c>
      <c r="Q63" s="2">
        <f t="shared" si="2"/>
        <v>1367.1</v>
      </c>
      <c r="R63" s="2">
        <f t="shared" si="3"/>
        <v>37.98</v>
      </c>
    </row>
    <row r="64" customHeight="1" spans="1:18">
      <c r="A64" s="73" t="s">
        <v>93</v>
      </c>
      <c r="B64" s="74" t="s">
        <v>23</v>
      </c>
      <c r="C64" s="75">
        <v>46049</v>
      </c>
      <c r="D64" s="76">
        <v>7</v>
      </c>
      <c r="E64" s="73" t="s">
        <v>95</v>
      </c>
      <c r="F64" s="73" t="s">
        <v>82</v>
      </c>
      <c r="G64" s="77">
        <v>6000</v>
      </c>
      <c r="H64" s="57">
        <v>132</v>
      </c>
      <c r="I64" s="58"/>
      <c r="J64" s="59">
        <v>6000</v>
      </c>
      <c r="K64" s="78">
        <f>H8</f>
        <v>960</v>
      </c>
      <c r="L64" s="75"/>
      <c r="M64" s="75"/>
      <c r="N64" s="73" t="s">
        <v>83</v>
      </c>
      <c r="O64" s="73" t="s">
        <v>94</v>
      </c>
      <c r="P64" s="73" t="s">
        <v>85</v>
      </c>
      <c r="Q64" s="2">
        <f t="shared" si="2"/>
        <v>970.2</v>
      </c>
      <c r="R64" s="2">
        <f t="shared" si="3"/>
        <v>10.1999999999999</v>
      </c>
    </row>
    <row r="65" customHeight="1" spans="1:18">
      <c r="A65" s="73" t="s">
        <v>93</v>
      </c>
      <c r="B65" s="74" t="s">
        <v>23</v>
      </c>
      <c r="C65" s="75">
        <v>46049</v>
      </c>
      <c r="D65" s="76">
        <v>8</v>
      </c>
      <c r="E65" s="73" t="s">
        <v>89</v>
      </c>
      <c r="F65" s="73" t="s">
        <v>82</v>
      </c>
      <c r="G65" s="77">
        <v>24000</v>
      </c>
      <c r="H65" s="57">
        <v>216</v>
      </c>
      <c r="I65" s="58"/>
      <c r="J65" s="59">
        <v>24000</v>
      </c>
      <c r="K65" s="78">
        <f>H10+H11</f>
        <v>1530</v>
      </c>
      <c r="L65" s="75"/>
      <c r="M65" s="75"/>
      <c r="N65" s="73" t="s">
        <v>83</v>
      </c>
      <c r="O65" s="73" t="s">
        <v>94</v>
      </c>
      <c r="P65" s="73" t="s">
        <v>85</v>
      </c>
      <c r="Q65" s="2">
        <f t="shared" si="2"/>
        <v>1587.6</v>
      </c>
      <c r="R65" s="2">
        <f t="shared" si="3"/>
        <v>57.5999999999999</v>
      </c>
    </row>
    <row r="66" customHeight="1" spans="1:18">
      <c r="H66" s="79"/>
      <c r="I66" s="79"/>
      <c r="J66" s="79"/>
      <c r="Q66" s="2">
        <f>H66*7.25</f>
        <v>0</v>
      </c>
    </row>
    <row r="67" customHeight="1" spans="1:18">
      <c r="H67" s="79"/>
      <c r="I67" s="79"/>
      <c r="J67" s="79"/>
      <c r="Q67" s="2">
        <f>H67*7.25</f>
        <v>0</v>
      </c>
    </row>
    <row r="68" customHeight="1" spans="1:18">
      <c r="B68" s="1" t="s">
        <v>96</v>
      </c>
      <c r="H68" s="79"/>
      <c r="I68" s="79"/>
      <c r="J68" s="79"/>
      <c r="Q68" s="2">
        <f>H68*7.25</f>
        <v>0</v>
      </c>
    </row>
    <row r="69" customHeight="1" spans="1:18">
      <c r="A69" s="45" t="s">
        <v>65</v>
      </c>
      <c r="B69" s="46" t="s">
        <v>66</v>
      </c>
      <c r="C69" s="46" t="s">
        <v>67</v>
      </c>
      <c r="D69" s="47" t="s">
        <v>68</v>
      </c>
      <c r="E69" s="45" t="s">
        <v>5</v>
      </c>
      <c r="F69" s="45" t="s">
        <v>69</v>
      </c>
      <c r="G69" s="48" t="s">
        <v>70</v>
      </c>
      <c r="H69" s="49" t="s">
        <v>71</v>
      </c>
      <c r="I69" s="50" t="s">
        <v>72</v>
      </c>
      <c r="J69" s="50" t="s">
        <v>73</v>
      </c>
      <c r="K69" s="46" t="s">
        <v>74</v>
      </c>
      <c r="L69" s="46" t="s">
        <v>75</v>
      </c>
      <c r="M69" s="46" t="s">
        <v>76</v>
      </c>
      <c r="N69" s="45" t="s">
        <v>77</v>
      </c>
      <c r="O69" s="51" t="s">
        <v>78</v>
      </c>
      <c r="P69" s="45" t="s">
        <v>79</v>
      </c>
      <c r="Q69" s="2" t="e">
        <f>H69*7.25</f>
        <v>#VALUE!</v>
      </c>
    </row>
    <row r="70" customHeight="1" spans="1:18">
      <c r="A70" s="80" t="s">
        <v>93</v>
      </c>
      <c r="B70" s="68" t="s">
        <v>56</v>
      </c>
      <c r="C70" s="69">
        <v>45873</v>
      </c>
      <c r="D70" s="81">
        <v>3</v>
      </c>
      <c r="E70" s="67" t="s">
        <v>86</v>
      </c>
      <c r="F70" s="67" t="s">
        <v>82</v>
      </c>
      <c r="G70" s="82">
        <v>22000</v>
      </c>
      <c r="H70" s="83">
        <v>1056</v>
      </c>
      <c r="I70" s="58"/>
      <c r="J70" s="59">
        <v>22000</v>
      </c>
      <c r="K70" s="72">
        <f>H39</f>
        <v>6500</v>
      </c>
      <c r="L70" s="69"/>
      <c r="M70" s="69"/>
      <c r="N70" s="67" t="s">
        <v>97</v>
      </c>
      <c r="O70" s="67" t="s">
        <v>98</v>
      </c>
      <c r="P70" s="67" t="s">
        <v>99</v>
      </c>
      <c r="Q70" s="2">
        <f t="shared" ref="Q70:Q75" si="4">H70*7.35</f>
        <v>7761.6</v>
      </c>
    </row>
    <row r="71" customHeight="1" spans="1:18">
      <c r="A71" s="84" t="s">
        <v>80</v>
      </c>
      <c r="B71" s="85" t="s">
        <v>51</v>
      </c>
      <c r="C71" s="86">
        <v>46018</v>
      </c>
      <c r="D71" s="87">
        <v>1</v>
      </c>
      <c r="E71" s="87" t="s">
        <v>89</v>
      </c>
      <c r="F71" s="84" t="s">
        <v>82</v>
      </c>
      <c r="G71" s="88">
        <v>100000</v>
      </c>
      <c r="H71" s="89">
        <v>900</v>
      </c>
      <c r="I71" s="58"/>
      <c r="J71" s="59">
        <v>100000</v>
      </c>
      <c r="K71" s="88">
        <f>H34</f>
        <v>6500</v>
      </c>
      <c r="L71" s="86"/>
      <c r="M71" s="86"/>
      <c r="N71" s="84" t="s">
        <v>83</v>
      </c>
      <c r="O71" s="84" t="s">
        <v>84</v>
      </c>
      <c r="P71" s="84" t="s">
        <v>85</v>
      </c>
      <c r="Q71" s="2">
        <f t="shared" si="4"/>
        <v>6615</v>
      </c>
      <c r="R71" s="2">
        <f>Q71-K71</f>
        <v>115</v>
      </c>
    </row>
    <row r="72" customHeight="1" spans="1:18">
      <c r="A72" s="84" t="s">
        <v>80</v>
      </c>
      <c r="B72" s="85" t="s">
        <v>51</v>
      </c>
      <c r="C72" s="86">
        <v>46018</v>
      </c>
      <c r="D72" s="87">
        <v>2</v>
      </c>
      <c r="E72" s="87" t="s">
        <v>90</v>
      </c>
      <c r="F72" s="84" t="s">
        <v>82</v>
      </c>
      <c r="G72" s="88">
        <v>25000</v>
      </c>
      <c r="H72" s="89">
        <v>625</v>
      </c>
      <c r="I72" s="58"/>
      <c r="J72" s="59">
        <v>25000</v>
      </c>
      <c r="K72" s="88">
        <f>H33</f>
        <v>4500</v>
      </c>
      <c r="L72" s="86"/>
      <c r="M72" s="86"/>
      <c r="N72" s="84" t="s">
        <v>83</v>
      </c>
      <c r="O72" s="84" t="s">
        <v>84</v>
      </c>
      <c r="P72" s="84" t="s">
        <v>85</v>
      </c>
      <c r="Q72" s="2">
        <f t="shared" si="4"/>
        <v>4593.75</v>
      </c>
      <c r="R72" s="2">
        <f>Q72-K72</f>
        <v>93.75</v>
      </c>
    </row>
    <row r="73" customHeight="1" spans="1:18">
      <c r="A73" s="84" t="s">
        <v>80</v>
      </c>
      <c r="B73" s="85" t="s">
        <v>51</v>
      </c>
      <c r="C73" s="86">
        <v>46018</v>
      </c>
      <c r="D73" s="87">
        <v>4</v>
      </c>
      <c r="E73" s="87" t="s">
        <v>92</v>
      </c>
      <c r="F73" s="84" t="s">
        <v>82</v>
      </c>
      <c r="G73" s="88">
        <v>26260</v>
      </c>
      <c r="H73" s="89">
        <v>3072.42</v>
      </c>
      <c r="I73" s="58"/>
      <c r="J73" s="59">
        <v>26260</v>
      </c>
      <c r="K73" s="88">
        <f>H32+150</f>
        <v>22510</v>
      </c>
      <c r="L73" s="86"/>
      <c r="M73" s="86"/>
      <c r="N73" s="84" t="s">
        <v>83</v>
      </c>
      <c r="O73" s="84" t="s">
        <v>84</v>
      </c>
      <c r="P73" s="84" t="s">
        <v>85</v>
      </c>
      <c r="Q73" s="2">
        <f t="shared" si="4"/>
        <v>22582.287</v>
      </c>
      <c r="R73" s="2">
        <f>Q73-K73</f>
        <v>72.2870000000003</v>
      </c>
    </row>
    <row r="74" customHeight="1" spans="1:18">
      <c r="A74" s="84" t="s">
        <v>80</v>
      </c>
      <c r="B74" s="85" t="s">
        <v>51</v>
      </c>
      <c r="C74" s="86">
        <v>46018</v>
      </c>
      <c r="D74" s="87">
        <v>7</v>
      </c>
      <c r="E74" s="87" t="s">
        <v>90</v>
      </c>
      <c r="F74" s="84" t="s">
        <v>82</v>
      </c>
      <c r="G74" s="88">
        <v>25000</v>
      </c>
      <c r="H74" s="89">
        <v>625</v>
      </c>
      <c r="I74" s="58"/>
      <c r="J74" s="59">
        <v>25000</v>
      </c>
      <c r="K74" s="88">
        <f>H38</f>
        <v>4500</v>
      </c>
      <c r="L74" s="86"/>
      <c r="M74" s="86"/>
      <c r="N74" s="84" t="s">
        <v>83</v>
      </c>
      <c r="O74" s="84" t="s">
        <v>87</v>
      </c>
      <c r="P74" s="84" t="s">
        <v>85</v>
      </c>
      <c r="Q74" s="2">
        <f t="shared" si="4"/>
        <v>4593.75</v>
      </c>
      <c r="R74" s="2">
        <f>Q74-K74</f>
        <v>93.75</v>
      </c>
    </row>
    <row r="75" customHeight="1" spans="1:18">
      <c r="A75" s="84" t="s">
        <v>80</v>
      </c>
      <c r="B75" s="85" t="s">
        <v>51</v>
      </c>
      <c r="C75" s="86">
        <v>46018</v>
      </c>
      <c r="D75" s="87">
        <v>8</v>
      </c>
      <c r="E75" s="87" t="s">
        <v>92</v>
      </c>
      <c r="F75" s="84" t="s">
        <v>82</v>
      </c>
      <c r="G75" s="88">
        <v>26260</v>
      </c>
      <c r="H75" s="89">
        <v>3072.42</v>
      </c>
      <c r="I75" s="58"/>
      <c r="J75" s="59">
        <v>26260</v>
      </c>
      <c r="K75" s="88">
        <f>H37+150</f>
        <v>22510</v>
      </c>
      <c r="L75" s="86"/>
      <c r="M75" s="86"/>
      <c r="N75" s="84" t="s">
        <v>83</v>
      </c>
      <c r="O75" s="84" t="s">
        <v>87</v>
      </c>
      <c r="P75" s="84" t="s">
        <v>85</v>
      </c>
      <c r="Q75" s="2">
        <f t="shared" si="4"/>
        <v>22582.287</v>
      </c>
      <c r="R75" s="2">
        <f>Q75-K75</f>
        <v>72.2870000000003</v>
      </c>
    </row>
    <row r="76" customHeight="1" spans="1:18">
      <c r="A76" s="90"/>
      <c r="B76" s="43"/>
      <c r="C76" s="91"/>
      <c r="D76" s="92"/>
      <c r="E76" s="92"/>
      <c r="F76" s="90"/>
      <c r="G76" s="93"/>
      <c r="H76" s="94"/>
      <c r="I76" s="95"/>
      <c r="J76" s="96"/>
      <c r="K76" s="93"/>
      <c r="L76" s="91"/>
      <c r="M76" s="91"/>
      <c r="N76" s="90"/>
      <c r="O76" s="90"/>
      <c r="P76" s="90"/>
      <c r="R76" s="2">
        <f t="shared" ref="R76:R85" si="5">Q76-K76</f>
        <v>0</v>
      </c>
    </row>
    <row r="77" customHeight="1" spans="1:18">
      <c r="A77" s="90"/>
      <c r="B77" s="43"/>
      <c r="C77" s="91"/>
      <c r="D77" s="92"/>
      <c r="E77" s="92"/>
      <c r="F77" s="90"/>
      <c r="G77" s="93"/>
      <c r="H77" s="94"/>
      <c r="I77" s="95"/>
      <c r="J77" s="96"/>
      <c r="K77" s="93"/>
      <c r="L77" s="91"/>
      <c r="M77" s="91"/>
      <c r="N77" s="90"/>
      <c r="O77" s="90"/>
      <c r="P77" s="90"/>
      <c r="R77" s="2">
        <f t="shared" si="5"/>
        <v>0</v>
      </c>
    </row>
    <row r="78" customHeight="1" spans="1:18">
      <c r="A78" s="90"/>
      <c r="B78" s="43"/>
      <c r="C78" s="91"/>
      <c r="D78" s="92"/>
      <c r="E78" s="92"/>
      <c r="F78" s="90"/>
      <c r="G78" s="93"/>
      <c r="H78" s="94"/>
      <c r="I78" s="95"/>
      <c r="J78" s="96"/>
      <c r="K78" s="93"/>
      <c r="L78" s="91"/>
      <c r="M78" s="91"/>
      <c r="N78" s="90"/>
      <c r="O78" s="90"/>
      <c r="P78" s="90"/>
      <c r="R78" s="2">
        <f t="shared" si="5"/>
        <v>0</v>
      </c>
    </row>
    <row r="79" customHeight="1" spans="1:18">
      <c r="A79" s="90"/>
      <c r="B79" s="43" t="s">
        <v>100</v>
      </c>
      <c r="C79" s="91"/>
      <c r="D79" s="92"/>
      <c r="E79" s="92"/>
      <c r="F79" s="90"/>
      <c r="G79" s="93"/>
      <c r="H79" s="94"/>
      <c r="I79" s="95"/>
      <c r="J79" s="96"/>
      <c r="K79" s="93"/>
      <c r="L79" s="91"/>
      <c r="M79" s="91"/>
      <c r="N79" s="90"/>
      <c r="O79" s="90"/>
      <c r="P79" s="90"/>
      <c r="R79" s="2">
        <f t="shared" si="5"/>
        <v>0</v>
      </c>
    </row>
    <row r="80" customHeight="1" spans="1:18">
      <c r="A80" s="45" t="s">
        <v>65</v>
      </c>
      <c r="B80" s="46" t="s">
        <v>66</v>
      </c>
      <c r="C80" s="46" t="s">
        <v>67</v>
      </c>
      <c r="D80" s="47" t="s">
        <v>68</v>
      </c>
      <c r="E80" s="45" t="s">
        <v>5</v>
      </c>
      <c r="F80" s="45" t="s">
        <v>69</v>
      </c>
      <c r="G80" s="48" t="s">
        <v>70</v>
      </c>
      <c r="H80" s="49" t="s">
        <v>71</v>
      </c>
      <c r="I80" s="50" t="s">
        <v>72</v>
      </c>
      <c r="J80" s="50" t="s">
        <v>73</v>
      </c>
      <c r="K80" s="46" t="s">
        <v>74</v>
      </c>
      <c r="L80" s="46" t="s">
        <v>75</v>
      </c>
      <c r="M80" s="46" t="s">
        <v>76</v>
      </c>
      <c r="N80" s="45" t="s">
        <v>77</v>
      </c>
      <c r="O80" s="51" t="s">
        <v>78</v>
      </c>
      <c r="P80" s="45" t="s">
        <v>79</v>
      </c>
      <c r="R80" s="2" t="e">
        <f t="shared" si="5"/>
        <v>#VALUE!</v>
      </c>
    </row>
    <row r="81" customHeight="1" spans="1:18">
      <c r="A81" s="97" t="s">
        <v>101</v>
      </c>
      <c r="B81" s="98" t="s">
        <v>34</v>
      </c>
      <c r="C81" s="99">
        <v>46062</v>
      </c>
      <c r="D81" s="100"/>
      <c r="E81" s="101" t="s">
        <v>92</v>
      </c>
      <c r="F81" s="102" t="s">
        <v>82</v>
      </c>
      <c r="G81" s="103">
        <v>6385</v>
      </c>
      <c r="H81" s="104">
        <v>772.59</v>
      </c>
      <c r="I81" s="105"/>
      <c r="J81" s="105"/>
      <c r="K81" s="106">
        <f>H42+H16+H17</f>
        <v>5468.12</v>
      </c>
      <c r="L81" s="107"/>
      <c r="M81" s="107"/>
      <c r="N81" s="108" t="s">
        <v>83</v>
      </c>
      <c r="O81" s="109" t="s">
        <v>102</v>
      </c>
      <c r="P81" s="109" t="s">
        <v>85</v>
      </c>
      <c r="Q81" s="2">
        <f t="shared" ref="Q81:Q85" si="6">H81*7.35</f>
        <v>5678.5365</v>
      </c>
      <c r="R81" s="2">
        <f t="shared" si="5"/>
        <v>210.4165</v>
      </c>
    </row>
    <row r="82" customHeight="1" spans="1:18">
      <c r="A82" s="97" t="s">
        <v>101</v>
      </c>
      <c r="B82" s="98" t="s">
        <v>34</v>
      </c>
      <c r="C82" s="99">
        <v>46062</v>
      </c>
      <c r="D82" s="100"/>
      <c r="E82" s="101" t="s">
        <v>90</v>
      </c>
      <c r="F82" s="102" t="s">
        <v>82</v>
      </c>
      <c r="G82" s="103">
        <v>6090</v>
      </c>
      <c r="H82" s="104">
        <v>152.25</v>
      </c>
      <c r="I82" s="105"/>
      <c r="J82" s="105"/>
      <c r="K82" s="106">
        <f>H43</f>
        <v>1096.2</v>
      </c>
      <c r="L82" s="107"/>
      <c r="M82" s="107"/>
      <c r="N82" s="108" t="s">
        <v>83</v>
      </c>
      <c r="O82" s="109" t="s">
        <v>102</v>
      </c>
      <c r="P82" s="109" t="s">
        <v>85</v>
      </c>
      <c r="Q82" s="2">
        <f t="shared" si="6"/>
        <v>1119.0375</v>
      </c>
      <c r="R82" s="2">
        <f t="shared" si="5"/>
        <v>22.8374999999999</v>
      </c>
    </row>
    <row r="83" customHeight="1" spans="1:18">
      <c r="A83" s="97" t="s">
        <v>101</v>
      </c>
      <c r="B83" s="98" t="s">
        <v>34</v>
      </c>
      <c r="C83" s="99">
        <v>46062</v>
      </c>
      <c r="D83" s="100"/>
      <c r="E83" s="101" t="s">
        <v>86</v>
      </c>
      <c r="F83" s="102" t="s">
        <v>82</v>
      </c>
      <c r="G83" s="103">
        <v>8320</v>
      </c>
      <c r="H83" s="104">
        <v>299.52</v>
      </c>
      <c r="I83" s="105"/>
      <c r="J83" s="105"/>
      <c r="K83" s="106">
        <f>H40+H21+281.1</f>
        <v>2192.1</v>
      </c>
      <c r="L83" s="107"/>
      <c r="M83" s="107"/>
      <c r="N83" s="108" t="s">
        <v>83</v>
      </c>
      <c r="O83" s="109" t="s">
        <v>102</v>
      </c>
      <c r="P83" s="109" t="s">
        <v>85</v>
      </c>
      <c r="Q83" s="2">
        <f t="shared" si="6"/>
        <v>2201.472</v>
      </c>
      <c r="R83" s="2">
        <f t="shared" si="5"/>
        <v>9.37199999999984</v>
      </c>
    </row>
    <row r="84" customHeight="1" spans="1:18">
      <c r="A84" s="97" t="s">
        <v>101</v>
      </c>
      <c r="B84" s="98" t="s">
        <v>34</v>
      </c>
      <c r="C84" s="99">
        <v>46062</v>
      </c>
      <c r="D84" s="100"/>
      <c r="E84" s="101" t="s">
        <v>103</v>
      </c>
      <c r="F84" s="102" t="s">
        <v>82</v>
      </c>
      <c r="G84" s="103">
        <v>8320</v>
      </c>
      <c r="H84" s="104">
        <v>232.96</v>
      </c>
      <c r="I84" s="105"/>
      <c r="J84" s="105"/>
      <c r="K84" s="106">
        <f>H41+H19+H18</f>
        <v>1641.486</v>
      </c>
      <c r="L84" s="107"/>
      <c r="M84" s="107"/>
      <c r="N84" s="108" t="s">
        <v>83</v>
      </c>
      <c r="O84" s="109" t="s">
        <v>102</v>
      </c>
      <c r="P84" s="109" t="s">
        <v>85</v>
      </c>
      <c r="Q84" s="2">
        <f t="shared" si="6"/>
        <v>1712.256</v>
      </c>
      <c r="R84" s="2">
        <f t="shared" si="5"/>
        <v>70.77</v>
      </c>
    </row>
    <row r="85" customHeight="1" spans="1:18">
      <c r="A85" s="97" t="s">
        <v>101</v>
      </c>
      <c r="B85" s="98" t="s">
        <v>34</v>
      </c>
      <c r="C85" s="99">
        <v>46062</v>
      </c>
      <c r="D85" s="100"/>
      <c r="E85" s="101" t="s">
        <v>89</v>
      </c>
      <c r="F85" s="102" t="s">
        <v>82</v>
      </c>
      <c r="G85" s="103">
        <v>2520</v>
      </c>
      <c r="H85" s="104">
        <v>25.2</v>
      </c>
      <c r="I85" s="105"/>
      <c r="J85" s="105"/>
      <c r="K85" s="106">
        <f>H22+H24</f>
        <v>163.8</v>
      </c>
      <c r="L85" s="107"/>
      <c r="M85" s="107"/>
      <c r="N85" s="108" t="s">
        <v>83</v>
      </c>
      <c r="O85" s="109" t="s">
        <v>102</v>
      </c>
      <c r="P85" s="109" t="s">
        <v>85</v>
      </c>
      <c r="Q85" s="2">
        <f t="shared" si="6"/>
        <v>185.22</v>
      </c>
      <c r="R85" s="2">
        <f t="shared" si="5"/>
        <v>21.42</v>
      </c>
    </row>
    <row r="86" customHeight="1" spans="1:18">
      <c r="H86" s="2"/>
      <c r="I86" s="2"/>
      <c r="J86" s="2"/>
    </row>
    <row r="87" customHeight="1" spans="1:18">
      <c r="H87" s="2"/>
      <c r="I87" s="2"/>
      <c r="J87" s="2"/>
    </row>
  </sheetData>
  <autoFilter xmlns:etc="http://www.wps.cn/officeDocument/2017/etCustomData" ref="A49:S85" etc:filterBottomFollowUsedRange="0">
    <extLst/>
  </autoFilter>
  <mergeCells count="39">
    <mergeCell ref="A1:J1"/>
    <mergeCell ref="A28:J28"/>
    <mergeCell ref="A3:A6"/>
    <mergeCell ref="A7:A11"/>
    <mergeCell ref="A12:A15"/>
    <mergeCell ref="A16:A17"/>
    <mergeCell ref="A18:A20"/>
    <mergeCell ref="A21:A24"/>
    <mergeCell ref="A30:A34"/>
    <mergeCell ref="A35:A39"/>
    <mergeCell ref="A40:A43"/>
    <mergeCell ref="B3:B6"/>
    <mergeCell ref="B7:B11"/>
    <mergeCell ref="B12:B15"/>
    <mergeCell ref="B16:B17"/>
    <mergeCell ref="B18:B20"/>
    <mergeCell ref="B21:B24"/>
    <mergeCell ref="B30:B34"/>
    <mergeCell ref="B35:B39"/>
    <mergeCell ref="B40:B43"/>
    <mergeCell ref="C3:C6"/>
    <mergeCell ref="C7:C11"/>
    <mergeCell ref="C12:C15"/>
    <mergeCell ref="C16:C17"/>
    <mergeCell ref="C18:C20"/>
    <mergeCell ref="C21:C24"/>
    <mergeCell ref="C30:C34"/>
    <mergeCell ref="C35:C39"/>
    <mergeCell ref="C40:C43"/>
    <mergeCell ref="D3:D6"/>
    <mergeCell ref="D7:D11"/>
    <mergeCell ref="D12:D15"/>
    <mergeCell ref="D16:D17"/>
    <mergeCell ref="D18:D20"/>
    <mergeCell ref="D21:D22"/>
    <mergeCell ref="D23:D24"/>
    <mergeCell ref="D30:D34"/>
    <mergeCell ref="D35:D39"/>
    <mergeCell ref="D40:D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" workbookViewId="0">
      <selection activeCell="B3" sqref="B3"/>
    </sheetView>
  </sheetViews>
  <sheetFormatPr defaultColWidth="9.0265486725663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涂友权</dc:creator>
  <cp:lastModifiedBy>桂桂</cp:lastModifiedBy>
  <dcterms:created xsi:type="dcterms:W3CDTF">2022-09-15T02:35:00Z</dcterms:created>
  <dcterms:modified xsi:type="dcterms:W3CDTF">2026-03-10T11:58:32Z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4A19EF65EF984AA5B51DECAE6745E79B_13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