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3月" sheetId="36" r:id="rId1"/>
    <sheet name="美金" sheetId="31" r:id="rId2"/>
  </sheets>
  <definedNames>
    <definedName name="_xlnm._FilterDatabase" localSheetId="1" hidden="1">美金!$A$1:$I$6</definedName>
    <definedName name="_xlnm._FilterDatabase" localSheetId="0" hidden="1">'3月'!$A$1:$I$28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<sst xmlns="http://schemas.openxmlformats.org/spreadsheetml/2006/main" count="107" uniqueCount="67">
  <si>
    <t>凯瑞2026对 账 单-Recall</t>
  </si>
  <si>
    <t>下单时间</t>
  </si>
  <si>
    <t>客户联系人</t>
  </si>
  <si>
    <t>PO号</t>
  </si>
  <si>
    <t>睿颢合同号</t>
  </si>
  <si>
    <t>款号</t>
  </si>
  <si>
    <t>品名</t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</si>
  <si>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</si>
  <si>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t>单价</t>
  </si>
  <si>
    <t>金额(RMB)</t>
  </si>
  <si>
    <t>Amber</t>
  </si>
  <si>
    <t>44557
45328</t>
  </si>
  <si>
    <t>RKRBSKD0047</t>
  </si>
  <si>
    <t>VERSALLES 1497-008-251/400
China 女上装</t>
  </si>
  <si>
    <t>白织标-55*10mm
WLBCGEN015（ BKWOL24005）</t>
  </si>
  <si>
    <t>白色缎带芯片洗标CLBCRFI001-60*25mm-RFID</t>
  </si>
  <si>
    <t>白色缎带芯片洗标CLBCRFI001-60*25mm-RFID大货样</t>
  </si>
  <si>
    <t>白色缎带洗标CLBCGEN003*4页-60*25mm-251色</t>
  </si>
  <si>
    <t>白色缎带洗标CLBCGEN003*4页-60*25mm-400色</t>
  </si>
  <si>
    <t>白色吊牌HPBCGEN011-60*95mm-RFID LOGO-新版</t>
  </si>
  <si>
    <t>黑色 吊绳 MRBCGEN004-320*1.5mm</t>
  </si>
  <si>
    <t>46706
46711</t>
  </si>
  <si>
    <t>RKRBSKD0052</t>
  </si>
  <si>
    <t>VERSALLES 1497-008-600
China 女上装 翻单1</t>
  </si>
  <si>
    <t>白色缎带洗标CLBCGEN003*4页-60*25mm</t>
  </si>
  <si>
    <t>44557
45328
46706
46711</t>
  </si>
  <si>
    <t>RKRBSKD0057</t>
  </si>
  <si>
    <t>VERSALLES 1497-008
China 女上装 补单</t>
  </si>
  <si>
    <t>RKRBSKD0061</t>
  </si>
  <si>
    <t>VERSALLES 1497-008-251
China 女上装  补单2</t>
  </si>
  <si>
    <t>RKRBSKD0062</t>
  </si>
  <si>
    <t>VERSALLES 1497-008-600
China 女上装 翻单1 补单</t>
  </si>
  <si>
    <t>RKRBSKD0064</t>
  </si>
  <si>
    <t>VERSALLES 1497-008
China 女上装 补单3</t>
  </si>
  <si>
    <t>美金转人民币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</si>
  <si>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</si>
  <si>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</si>
  <si>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</si>
  <si>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</si>
  <si>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</si>
  <si>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</si>
  <si>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</si>
  <si>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</si>
  <si>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</si>
  <si>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</si>
  <si>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</si>
  <si>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</si>
  <si>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</si>
  <si>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</si>
  <si>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凯瑞</t>
  </si>
  <si>
    <t>苏州凯瑞蒂芙贸易有限公司</t>
  </si>
  <si>
    <t>商标</t>
  </si>
  <si>
    <t>套</t>
  </si>
  <si>
    <t>数量(片）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</si>
  <si>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</si>
  <si>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41007
41297</t>
  </si>
  <si>
    <t>RKRBSKD0035</t>
  </si>
  <si>
    <t>LAMBORGHIN 0933-008、0933-222
Cambodia 女连衣裙 补单2</t>
  </si>
  <si>
    <t>缎带BSK警告标  ADBCGEN002-120*55mm</t>
  </si>
  <si>
    <t>RKRBSKD0039</t>
  </si>
  <si>
    <t>TOBLERONE 1208-008-407
Cambodia 女衬衫 补单</t>
  </si>
  <si>
    <t>空白标BKKBXM24002（60*25mm）</t>
  </si>
  <si>
    <t>44489
44490</t>
  </si>
  <si>
    <t>RKRBSKD0046</t>
  </si>
  <si>
    <t>COSTA 1486-008-300/406
Cambodia 女上装</t>
  </si>
  <si>
    <t>RKRBSKD0051</t>
  </si>
  <si>
    <t>COSTA 1486-008-300/406
Cambodia 女上装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</si>
</sst>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.00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58" fontId="11" fillId="0" borderId="2" xfId="0" applyNumberFormat="1" applyFont="1" applyFill="1" applyBorder="1" applyAlignment="1">
      <alignment horizontal="center" vertical="center" wrapText="1"/>
    </xf>
    <xf numFmtId="7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A16" workbookViewId="0">
      <selection activeCell="F36" sqref="F36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50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27" t="s">
        <v>7</v>
      </c>
      <c r="H2" s="11" t="s">
        <v>8</v>
      </c>
      <c r="I2" s="28" t="s">
        <v>9</v>
      </c>
    </row>
    <row r="3" ht="33" spans="1:9">
      <c r="A3" s="13">
        <v>45986</v>
      </c>
      <c r="B3" s="20" t="s">
        <v>10</v>
      </c>
      <c r="C3" s="21" t="s">
        <v>11</v>
      </c>
      <c r="D3" s="22" t="s">
        <v>12</v>
      </c>
      <c r="E3" s="21" t="s">
        <v>13</v>
      </c>
      <c r="F3" s="29" t="s">
        <v>14</v>
      </c>
      <c r="G3" s="23">
        <f>70000+20</f>
        <v>70020</v>
      </c>
      <c r="H3" s="18">
        <v>0.1</v>
      </c>
      <c r="I3" s="20">
        <f>G3*H3</f>
        <v>7002</v>
      </c>
    </row>
    <row r="4" ht="16.5" spans="1:9">
      <c r="A4" s="13"/>
      <c r="B4" s="20"/>
      <c r="C4" s="21"/>
      <c r="D4" s="22"/>
      <c r="E4" s="21"/>
      <c r="F4" s="29" t="s">
        <v>15</v>
      </c>
      <c r="G4" s="23">
        <v>70020</v>
      </c>
      <c r="H4" s="18">
        <v>0.58</v>
      </c>
      <c r="I4" s="20">
        <f t="shared" ref="I4:I27" si="0">G4*H4</f>
        <v>40611.6</v>
      </c>
    </row>
    <row r="5" ht="16.5" spans="1:9">
      <c r="A5" s="13"/>
      <c r="B5" s="20"/>
      <c r="C5" s="21"/>
      <c r="D5" s="22"/>
      <c r="E5" s="21"/>
      <c r="F5" s="30" t="s">
        <v>16</v>
      </c>
      <c r="G5" s="23">
        <f>4*2*10</f>
        <v>80</v>
      </c>
      <c r="H5" s="18">
        <v>0</v>
      </c>
      <c r="I5" s="20">
        <f t="shared" si="0"/>
        <v>0</v>
      </c>
    </row>
    <row r="6" ht="33" spans="1:9">
      <c r="A6" s="13"/>
      <c r="B6" s="20"/>
      <c r="C6" s="21"/>
      <c r="D6" s="22"/>
      <c r="E6" s="21"/>
      <c r="F6" s="29" t="s">
        <v>14</v>
      </c>
      <c r="G6" s="23">
        <v>34000</v>
      </c>
      <c r="H6" s="18">
        <v>0.1</v>
      </c>
      <c r="I6" s="20">
        <f t="shared" si="0"/>
        <v>3400</v>
      </c>
    </row>
    <row r="7" ht="16.5" spans="1:9">
      <c r="A7" s="13"/>
      <c r="B7" s="20"/>
      <c r="C7" s="21"/>
      <c r="D7" s="22"/>
      <c r="E7" s="21"/>
      <c r="F7" s="29" t="s">
        <v>15</v>
      </c>
      <c r="G7" s="23">
        <v>34000</v>
      </c>
      <c r="H7" s="18">
        <v>0.58</v>
      </c>
      <c r="I7" s="20">
        <f t="shared" si="0"/>
        <v>19720</v>
      </c>
    </row>
    <row r="8" ht="16.5" spans="1:9">
      <c r="A8" s="13"/>
      <c r="B8" s="20"/>
      <c r="C8" s="21"/>
      <c r="D8" s="22"/>
      <c r="E8" s="21"/>
      <c r="F8" s="23" t="s">
        <v>17</v>
      </c>
      <c r="G8" s="23">
        <f>46010*4</f>
        <v>184040</v>
      </c>
      <c r="H8" s="18">
        <v>0.042</v>
      </c>
      <c r="I8" s="20">
        <f t="shared" si="0"/>
        <v>7729.68</v>
      </c>
    </row>
    <row r="9" ht="16.5" spans="1:9">
      <c r="A9" s="13"/>
      <c r="B9" s="20"/>
      <c r="C9" s="21"/>
      <c r="D9" s="22"/>
      <c r="E9" s="21"/>
      <c r="F9" s="23" t="s">
        <v>18</v>
      </c>
      <c r="G9" s="23">
        <f>58010*4</f>
        <v>232040</v>
      </c>
      <c r="H9" s="18">
        <v>0.042</v>
      </c>
      <c r="I9" s="20">
        <f t="shared" si="0"/>
        <v>9745.68</v>
      </c>
    </row>
    <row r="10" s="1" customFormat="1" ht="16.5" spans="1:9">
      <c r="A10" s="13"/>
      <c r="B10" s="20"/>
      <c r="C10" s="21"/>
      <c r="D10" s="22"/>
      <c r="E10" s="21"/>
      <c r="F10" s="21" t="s">
        <v>19</v>
      </c>
      <c r="G10" s="23">
        <v>104020</v>
      </c>
      <c r="H10" s="18">
        <v>0.28</v>
      </c>
      <c r="I10" s="20">
        <f t="shared" si="0"/>
        <v>29125.6</v>
      </c>
    </row>
    <row r="11" s="1" customFormat="1" ht="16.5" spans="1:9">
      <c r="A11" s="13"/>
      <c r="B11" s="20"/>
      <c r="C11" s="21"/>
      <c r="D11" s="22"/>
      <c r="E11" s="21"/>
      <c r="F11" s="20" t="s">
        <v>20</v>
      </c>
      <c r="G11" s="23">
        <v>104020</v>
      </c>
      <c r="H11" s="18">
        <v>0.1</v>
      </c>
      <c r="I11" s="20">
        <f t="shared" si="0"/>
        <v>10402</v>
      </c>
    </row>
    <row r="12" s="1" customFormat="1" ht="33" spans="1:9">
      <c r="A12" s="13">
        <v>46010</v>
      </c>
      <c r="B12" s="20" t="s">
        <v>10</v>
      </c>
      <c r="C12" s="21" t="s">
        <v>21</v>
      </c>
      <c r="D12" s="22" t="s">
        <v>22</v>
      </c>
      <c r="E12" s="21" t="s">
        <v>23</v>
      </c>
      <c r="F12" s="29" t="s">
        <v>14</v>
      </c>
      <c r="G12" s="23">
        <f t="shared" ref="G12:G17" si="1">40000+10</f>
        <v>40010</v>
      </c>
      <c r="H12" s="18">
        <v>0.1</v>
      </c>
      <c r="I12" s="20">
        <f t="shared" si="0"/>
        <v>4001</v>
      </c>
    </row>
    <row r="13" s="1" customFormat="1" ht="16.5" spans="1:9">
      <c r="A13" s="13"/>
      <c r="B13" s="20"/>
      <c r="C13" s="21"/>
      <c r="D13" s="22"/>
      <c r="E13" s="21"/>
      <c r="F13" s="29" t="s">
        <v>15</v>
      </c>
      <c r="G13" s="23">
        <f t="shared" si="1"/>
        <v>40010</v>
      </c>
      <c r="H13" s="18">
        <v>0.58</v>
      </c>
      <c r="I13" s="20">
        <f t="shared" si="0"/>
        <v>23205.8</v>
      </c>
    </row>
    <row r="14" s="1" customFormat="1" ht="16.5" spans="1:9">
      <c r="A14" s="13"/>
      <c r="B14" s="20"/>
      <c r="C14" s="21"/>
      <c r="D14" s="22"/>
      <c r="E14" s="21"/>
      <c r="F14" s="30" t="s">
        <v>16</v>
      </c>
      <c r="G14" s="23">
        <f>4*10</f>
        <v>40</v>
      </c>
      <c r="H14" s="18">
        <v>0</v>
      </c>
      <c r="I14" s="20">
        <f t="shared" si="0"/>
        <v>0</v>
      </c>
    </row>
    <row r="15" s="1" customFormat="1" ht="16.5" spans="1:9">
      <c r="A15" s="13"/>
      <c r="B15" s="20"/>
      <c r="C15" s="21"/>
      <c r="D15" s="22"/>
      <c r="E15" s="21"/>
      <c r="F15" s="23" t="s">
        <v>24</v>
      </c>
      <c r="G15" s="23">
        <f>40010*4</f>
        <v>160040</v>
      </c>
      <c r="H15" s="18">
        <v>0.042</v>
      </c>
      <c r="I15" s="20">
        <f t="shared" si="0"/>
        <v>6721.68</v>
      </c>
    </row>
    <row r="16" s="1" customFormat="1" ht="16.5" spans="1:9">
      <c r="A16" s="13"/>
      <c r="B16" s="20"/>
      <c r="C16" s="21"/>
      <c r="D16" s="22"/>
      <c r="E16" s="21"/>
      <c r="F16" s="21" t="s">
        <v>19</v>
      </c>
      <c r="G16" s="23">
        <f t="shared" si="1"/>
        <v>40010</v>
      </c>
      <c r="H16" s="18">
        <v>0.28</v>
      </c>
      <c r="I16" s="20">
        <f t="shared" si="0"/>
        <v>11202.8</v>
      </c>
    </row>
    <row r="17" s="1" customFormat="1" ht="16.5" spans="1:10">
      <c r="A17" s="13"/>
      <c r="B17" s="20"/>
      <c r="C17" s="21"/>
      <c r="D17" s="22"/>
      <c r="E17" s="21"/>
      <c r="F17" s="20" t="s">
        <v>20</v>
      </c>
      <c r="G17" s="23">
        <f t="shared" si="1"/>
        <v>40010</v>
      </c>
      <c r="H17" s="18">
        <v>0.1</v>
      </c>
      <c r="I17" s="20">
        <f t="shared" si="0"/>
        <v>4001</v>
      </c>
    </row>
    <row r="18" s="1" customFormat="1" ht="66" spans="1:10">
      <c r="A18" s="13">
        <v>46036</v>
      </c>
      <c r="B18" s="20" t="s">
        <v>10</v>
      </c>
      <c r="C18" s="21" t="s">
        <v>25</v>
      </c>
      <c r="D18" s="22" t="s">
        <v>26</v>
      </c>
      <c r="E18" s="21" t="s">
        <v>27</v>
      </c>
      <c r="F18" s="23" t="s">
        <v>15</v>
      </c>
      <c r="G18" s="23">
        <v>6000</v>
      </c>
      <c r="H18" s="18">
        <v>0.58</v>
      </c>
      <c r="I18" s="20">
        <f t="shared" si="0"/>
        <v>3480</v>
      </c>
    </row>
    <row r="19" ht="33" spans="1:10">
      <c r="A19" s="13">
        <v>46048</v>
      </c>
      <c r="B19" s="20" t="s">
        <v>10</v>
      </c>
      <c r="C19" s="21" t="s">
        <v>11</v>
      </c>
      <c r="D19" s="22" t="s">
        <v>28</v>
      </c>
      <c r="E19" s="21" t="s">
        <v>29</v>
      </c>
      <c r="F19" s="29" t="s">
        <v>14</v>
      </c>
      <c r="G19" s="23">
        <v>460</v>
      </c>
      <c r="H19" s="18">
        <v>0.1</v>
      </c>
      <c r="I19" s="20">
        <f t="shared" si="0"/>
        <v>46</v>
      </c>
    </row>
    <row r="20" ht="16.5" spans="1:10">
      <c r="A20" s="13"/>
      <c r="B20" s="20"/>
      <c r="C20" s="21"/>
      <c r="D20" s="22"/>
      <c r="E20" s="21"/>
      <c r="F20" s="23" t="s">
        <v>17</v>
      </c>
      <c r="G20" s="23">
        <f>460*4</f>
        <v>1840</v>
      </c>
      <c r="H20" s="18">
        <v>0.042</v>
      </c>
      <c r="I20" s="20">
        <f t="shared" si="0"/>
        <v>77.28</v>
      </c>
    </row>
    <row r="21" ht="16.5" spans="1:10">
      <c r="A21" s="13"/>
      <c r="B21" s="20"/>
      <c r="C21" s="21"/>
      <c r="D21" s="22"/>
      <c r="E21" s="21"/>
      <c r="F21" s="21" t="s">
        <v>19</v>
      </c>
      <c r="G21" s="23">
        <v>460</v>
      </c>
      <c r="H21" s="18">
        <v>0.28</v>
      </c>
      <c r="I21" s="20">
        <f t="shared" si="0"/>
        <v>128.8</v>
      </c>
    </row>
    <row r="22" ht="16.5" spans="1:10">
      <c r="A22" s="13"/>
      <c r="B22" s="20"/>
      <c r="C22" s="21"/>
      <c r="D22" s="22"/>
      <c r="E22" s="21"/>
      <c r="F22" s="20" t="s">
        <v>20</v>
      </c>
      <c r="G22" s="23">
        <v>460</v>
      </c>
      <c r="H22" s="18">
        <v>0.1</v>
      </c>
      <c r="I22" s="20">
        <f t="shared" si="0"/>
        <v>46</v>
      </c>
    </row>
    <row r="23" ht="33" spans="1:10">
      <c r="A23" s="13">
        <v>46048</v>
      </c>
      <c r="B23" s="20" t="s">
        <v>10</v>
      </c>
      <c r="C23" s="21" t="s">
        <v>21</v>
      </c>
      <c r="D23" s="22" t="s">
        <v>30</v>
      </c>
      <c r="E23" s="21" t="s">
        <v>31</v>
      </c>
      <c r="F23" s="29" t="s">
        <v>14</v>
      </c>
      <c r="G23" s="23">
        <v>400</v>
      </c>
      <c r="H23" s="18">
        <v>0.1</v>
      </c>
      <c r="I23" s="20">
        <f t="shared" si="0"/>
        <v>40</v>
      </c>
    </row>
    <row r="24" ht="16.5" spans="1:10">
      <c r="A24" s="13"/>
      <c r="B24" s="20"/>
      <c r="C24" s="21"/>
      <c r="D24" s="22"/>
      <c r="E24" s="21"/>
      <c r="F24" s="23" t="s">
        <v>24</v>
      </c>
      <c r="G24" s="23">
        <f>400*4</f>
        <v>1600</v>
      </c>
      <c r="H24" s="18">
        <v>0.042</v>
      </c>
      <c r="I24" s="20">
        <f t="shared" si="0"/>
        <v>67.2</v>
      </c>
    </row>
    <row r="25" ht="16.5" spans="1:10">
      <c r="A25" s="13"/>
      <c r="B25" s="20"/>
      <c r="C25" s="21"/>
      <c r="D25" s="22"/>
      <c r="E25" s="21"/>
      <c r="F25" s="21" t="s">
        <v>19</v>
      </c>
      <c r="G25" s="23">
        <v>400</v>
      </c>
      <c r="H25" s="18">
        <v>0.28</v>
      </c>
      <c r="I25" s="20">
        <f t="shared" si="0"/>
        <v>112</v>
      </c>
    </row>
    <row r="26" ht="16.5" spans="1:10">
      <c r="A26" s="13"/>
      <c r="B26" s="20"/>
      <c r="C26" s="21"/>
      <c r="D26" s="22"/>
      <c r="E26" s="21"/>
      <c r="F26" s="20" t="s">
        <v>20</v>
      </c>
      <c r="G26" s="23">
        <v>400</v>
      </c>
      <c r="H26" s="18">
        <v>0.1</v>
      </c>
      <c r="I26" s="20">
        <f t="shared" si="0"/>
        <v>40</v>
      </c>
    </row>
    <row r="27" ht="66" spans="1:10">
      <c r="A27" s="13">
        <v>46060</v>
      </c>
      <c r="B27" s="20" t="s">
        <v>10</v>
      </c>
      <c r="C27" s="21" t="s">
        <v>25</v>
      </c>
      <c r="D27" s="22" t="s">
        <v>32</v>
      </c>
      <c r="E27" s="21" t="s">
        <v>33</v>
      </c>
      <c r="F27" s="23" t="s">
        <v>15</v>
      </c>
      <c r="G27" s="23">
        <v>1500</v>
      </c>
      <c r="H27" s="18">
        <v>0.58</v>
      </c>
      <c r="I27" s="20">
        <f t="shared" si="0"/>
        <v>870</v>
      </c>
    </row>
    <row r="28" ht="16.5" spans="1:10">
      <c r="I28" s="24">
        <f>SUM(I3:I27)</f>
        <v>181776.12</v>
      </c>
    </row>
    <row r="29" spans="1:10">
      <c r="H29" s="2" t="s">
        <v>34</v>
      </c>
      <c r="I29" s="31">
        <v>1124.95126</v>
      </c>
    </row>
    <row r="30" spans="1:10">
      <c r="H30" s="1"/>
    </row>
    <row r="31" spans="1:10">
      <c r="H31" s="1"/>
    </row>
    <row r="32" ht="28.5" spans="1:10">
      <c r="A32" s="32" t="s">
        <v>35</v>
      </c>
      <c r="B32" s="32"/>
      <c r="C32" s="32"/>
      <c r="D32" s="32"/>
      <c r="E32" s="32"/>
      <c r="F32" s="32"/>
      <c r="G32" s="32"/>
      <c r="H32" s="32"/>
      <c r="I32" s="32"/>
      <c r="J32" s="32"/>
    </row>
    <row r="33" ht="14.5" spans="1:10">
      <c r="A33" s="33" t="s">
        <v>36</v>
      </c>
      <c r="B33" s="33" t="s">
        <v>37</v>
      </c>
      <c r="C33" s="33" t="s">
        <v>38</v>
      </c>
      <c r="D33" s="34" t="s">
        <v>39</v>
      </c>
      <c r="E33" s="33" t="s">
        <v>40</v>
      </c>
      <c r="F33" s="34" t="s">
        <v>41</v>
      </c>
      <c r="G33" s="33" t="s">
        <v>42</v>
      </c>
      <c r="H33" s="33" t="s">
        <v>43</v>
      </c>
      <c r="I33" s="34" t="s">
        <v>44</v>
      </c>
      <c r="J33" s="33" t="s">
        <v>45</v>
      </c>
    </row>
    <row r="34" ht="28.5" spans="1:10">
      <c r="A34" s="33"/>
      <c r="B34" s="33"/>
      <c r="C34" s="33"/>
      <c r="D34" s="35" t="s">
        <v>46</v>
      </c>
      <c r="E34" s="33"/>
      <c r="F34" s="35" t="s">
        <v>47</v>
      </c>
      <c r="G34" s="33"/>
      <c r="H34" s="33"/>
      <c r="I34" s="36" t="s">
        <v>48</v>
      </c>
      <c r="J34" s="33"/>
    </row>
    <row r="35" ht="28" spans="1:10">
      <c r="A35" s="37">
        <v>1</v>
      </c>
      <c r="B35" s="38">
        <v>46100</v>
      </c>
      <c r="C35" s="33" t="s">
        <v>49</v>
      </c>
      <c r="D35" s="33" t="s">
        <v>50</v>
      </c>
      <c r="E35" s="33" t="s">
        <v>51</v>
      </c>
      <c r="F35" s="33"/>
      <c r="G35" s="33" t="s">
        <v>52</v>
      </c>
      <c r="H35" s="33">
        <v>148800</v>
      </c>
      <c r="I35" s="39">
        <v>182901.07126</v>
      </c>
      <c r="J35" s="40"/>
    </row>
    <row r="36" spans="1:10">
      <c r="H36" s="1"/>
    </row>
    <row r="37" spans="1:10">
      <c r="H37" s="1"/>
    </row>
    <row r="38" spans="1:10">
      <c r="H38" s="1"/>
    </row>
    <row r="39" spans="1:10">
      <c r="H39" s="1"/>
    </row>
  </sheetData>
  <mergeCells count="29">
    <mergeCell ref="A1:I1"/>
    <mergeCell ref="A32:J32"/>
    <mergeCell ref="A3:A11"/>
    <mergeCell ref="A12:A17"/>
    <mergeCell ref="A19:A22"/>
    <mergeCell ref="A23:A26"/>
    <mergeCell ref="A33:A34"/>
    <mergeCell ref="B3:B11"/>
    <mergeCell ref="B12:B17"/>
    <mergeCell ref="B19:B22"/>
    <mergeCell ref="B23:B26"/>
    <mergeCell ref="B33:B34"/>
    <mergeCell ref="C3:C11"/>
    <mergeCell ref="C12:C17"/>
    <mergeCell ref="C19:C22"/>
    <mergeCell ref="C23:C26"/>
    <mergeCell ref="C33:C34"/>
    <mergeCell ref="D3:D11"/>
    <mergeCell ref="D12:D17"/>
    <mergeCell ref="D19:D22"/>
    <mergeCell ref="D23:D26"/>
    <mergeCell ref="E3:E11"/>
    <mergeCell ref="E12:E17"/>
    <mergeCell ref="E19:E22"/>
    <mergeCell ref="E23:E26"/>
    <mergeCell ref="E33:E34"/>
    <mergeCell ref="G33:G34"/>
    <mergeCell ref="H33:H34"/>
    <mergeCell ref="J33:J3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B1" workbookViewId="0">
      <selection activeCell="N4" sqref="N4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12.8181818181818" style="1"/>
    <col min="11" max="11" width="8.72727272727273" style="1"/>
    <col min="12" max="12" width="9.54545454545454" style="1"/>
    <col min="13" max="13" width="8.72727272727273" style="1"/>
    <col min="14" max="14" width="10.5454545454545" style="1"/>
    <col min="15" max="16384" width="8.72727272727273" style="1"/>
  </cols>
  <sheetData>
    <row r="1" s="1" customFormat="1" ht="21" spans="1:14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spans="1:14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53</v>
      </c>
      <c r="H2" s="11" t="s">
        <v>8</v>
      </c>
      <c r="I2" s="12" t="s">
        <v>54</v>
      </c>
    </row>
    <row r="3" ht="49.5" spans="1:14">
      <c r="A3" s="13">
        <v>45961</v>
      </c>
      <c r="B3" s="14" t="s">
        <v>10</v>
      </c>
      <c r="C3" s="15" t="s">
        <v>55</v>
      </c>
      <c r="D3" s="16" t="s">
        <v>56</v>
      </c>
      <c r="E3" s="15" t="s">
        <v>57</v>
      </c>
      <c r="F3" s="17" t="s">
        <v>58</v>
      </c>
      <c r="G3" s="18">
        <f>4210+22000+1810-26227</f>
        <v>1793</v>
      </c>
      <c r="H3" s="18">
        <v>0.021</v>
      </c>
      <c r="I3" s="19">
        <f>G3*H3</f>
        <v>37.653</v>
      </c>
      <c r="J3" s="1">
        <f>I3*6.9*1.13</f>
        <v>293.580441</v>
      </c>
      <c r="L3" s="1">
        <f>H3*6.9*1.13</f>
        <v>0.163737</v>
      </c>
      <c r="M3" s="1">
        <v>0.16374</v>
      </c>
      <c r="N3" s="1">
        <f>G3*M3</f>
        <v>293.58582</v>
      </c>
    </row>
    <row r="4" s="2" customFormat="1" ht="49.5" spans="1:14">
      <c r="A4" s="13">
        <v>45967</v>
      </c>
      <c r="B4" s="14" t="s">
        <v>10</v>
      </c>
      <c r="C4" s="15">
        <v>43337</v>
      </c>
      <c r="D4" s="16" t="s">
        <v>59</v>
      </c>
      <c r="E4" s="15" t="s">
        <v>60</v>
      </c>
      <c r="F4" s="18" t="s">
        <v>61</v>
      </c>
      <c r="G4" s="18">
        <v>21328</v>
      </c>
      <c r="H4" s="18">
        <v>0.005</v>
      </c>
      <c r="I4" s="19">
        <f>G4*H4</f>
        <v>106.64</v>
      </c>
      <c r="J4" s="1">
        <f>I4*6.9*1.13</f>
        <v>831.47208</v>
      </c>
      <c r="L4" s="2">
        <f>H4*6.9*1.13</f>
        <v>0.038985</v>
      </c>
      <c r="M4" s="2">
        <v>0.03898</v>
      </c>
      <c r="N4" s="1">
        <f>G4*M4</f>
        <v>831.36544</v>
      </c>
    </row>
    <row r="5" s="2" customFormat="1" ht="49.5" spans="1:14">
      <c r="A5" s="13">
        <v>45983</v>
      </c>
      <c r="B5" s="20" t="s">
        <v>10</v>
      </c>
      <c r="C5" s="21" t="s">
        <v>62</v>
      </c>
      <c r="D5" s="22" t="s">
        <v>63</v>
      </c>
      <c r="E5" s="21" t="s">
        <v>64</v>
      </c>
      <c r="F5" s="23" t="s">
        <v>61</v>
      </c>
      <c r="G5" s="23">
        <v>20020</v>
      </c>
      <c r="H5" s="18">
        <v>0.005</v>
      </c>
      <c r="I5" s="18">
        <f>G5*H5</f>
        <v>100.1</v>
      </c>
    </row>
    <row r="6" ht="49.5" spans="1:14">
      <c r="A6" s="13">
        <v>46003</v>
      </c>
      <c r="B6" s="20" t="s">
        <v>10</v>
      </c>
      <c r="C6" s="21" t="s">
        <v>62</v>
      </c>
      <c r="D6" s="22" t="s">
        <v>65</v>
      </c>
      <c r="E6" s="21" t="s">
        <v>66</v>
      </c>
      <c r="F6" s="21" t="s">
        <v>19</v>
      </c>
      <c r="G6" s="23">
        <v>20020</v>
      </c>
      <c r="H6" s="18">
        <v>0.046</v>
      </c>
      <c r="I6" s="18">
        <f>G6*H6</f>
        <v>920.92</v>
      </c>
    </row>
    <row r="7" ht="16.5" spans="1:14">
      <c r="I7" s="24">
        <f>SUM(I3:I6)</f>
        <v>1165.313</v>
      </c>
    </row>
    <row r="8" spans="1:14">
      <c r="A8" s="25"/>
      <c r="B8" s="25"/>
      <c r="H8" s="1"/>
    </row>
    <row r="9" spans="1:14">
      <c r="A9" s="25"/>
      <c r="B9" s="25"/>
      <c r="H9" s="1"/>
    </row>
    <row r="10" spans="1:14">
      <c r="A10" s="25"/>
      <c r="B10" s="25"/>
      <c r="H10" s="1"/>
      <c r="J10" s="26">
        <v>1125.052521</v>
      </c>
    </row>
    <row r="11" spans="1:14">
      <c r="A11" s="25"/>
      <c r="B11" s="25"/>
      <c r="H11" s="1"/>
      <c r="J11" s="26">
        <f>144.293*6.9*1.13</f>
        <v>1125.052521</v>
      </c>
    </row>
    <row r="12" spans="1:14">
      <c r="A12" s="25"/>
      <c r="B12" s="25"/>
      <c r="H12" s="1"/>
    </row>
    <row r="13" spans="1:14">
      <c r="A13" s="25"/>
      <c r="B13" s="25"/>
      <c r="H13" s="1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2026-03-19T14:09:30Z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884B07814F664AC4BB775C1F942BB923_13</vt:lpwstr>
  </property>
  <property fmtid="{D5CDD505-2E9C-101B-9397-08002B2CF9AE}" pid="4" name="CalculationRule">
    <vt:i4>0</vt:i4>
  </property>
</Properties>
</file>