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3.24" sheetId="26" r:id="rId1"/>
  </sheets>
  <definedNames>
    <definedName name="_xlnm._FilterDatabase" localSheetId="0" hidden="1">'3.24'!$A$1:$XEY$64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<sst xmlns="http://schemas.openxmlformats.org/spreadsheetml/2006/main" count="117" uniqueCount="64">
  <si>
    <t>对账单-Recall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</si>
  <si>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</si>
  <si>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</si>
  <si>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</si>
  <si>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</si>
  <si>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</si>
  <si>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</si>
  <si>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</si>
  <si>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</si>
  <si>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田超</t>
  </si>
  <si>
    <t>RCYXKIDS076</t>
  </si>
  <si>
    <t>2582-379-712 MINI上装 CHINA  RFID 主单 S2026</t>
  </si>
  <si>
    <t>主标 WPZCALL003（55*10mm）织+印</t>
  </si>
  <si>
    <r>
      <rPr>
        <sz val="9"/>
        <color theme="1"/>
        <rFont val="微软雅黑"/>
        <charset val="134"/>
      </rPr>
      <t xml:space="preserve">价格牌 HPZKALL003（55*95mm) RFID </t>
    </r>
    <r>
      <rPr>
        <b/>
        <sz val="9"/>
        <color theme="1"/>
        <rFont val="微软雅黑"/>
        <charset val="134"/>
      </rPr>
      <t>清孔</t>
    </r>
  </si>
  <si>
    <t>吊粒MRZKALL008（250mm）</t>
  </si>
  <si>
    <t>防火标PLZKSPC001（23*40mm）白色缎带</t>
  </si>
  <si>
    <t xml:space="preserve">洗标 CLZCALL027 (60*25mm) 白色胶带(4张) </t>
  </si>
  <si>
    <t>RCYXKIDS077</t>
  </si>
  <si>
    <t>2582-547-2箱贴（第二个22箱不要）</t>
  </si>
  <si>
    <t>一式两份覆亚膜</t>
  </si>
  <si>
    <t>2582-527-2箱贴</t>
  </si>
  <si>
    <t>RCYXKIDS078</t>
  </si>
  <si>
    <t>2582-547南美箱贴</t>
  </si>
  <si>
    <t>2582-430-2箱贴</t>
  </si>
  <si>
    <t>2582-430南美单箱贴</t>
  </si>
  <si>
    <t>2582-416南美箱贴</t>
  </si>
  <si>
    <t>2582-527南美箱贴</t>
  </si>
  <si>
    <t>RCYXKIDS079</t>
  </si>
  <si>
    <t>2582-618-484 女小童上装 CHINA  RFID 主单 S2026</t>
  </si>
  <si>
    <t>尺码主标 WPZKCAP004 26*37mm</t>
  </si>
  <si>
    <t>通用主标 WPZKCAP003 65*18mm</t>
  </si>
  <si>
    <t>价格牌  HPZKCAP006-对裱 60*110mm</t>
  </si>
  <si>
    <t>2582-618-484 女小童上装 CHINA  RFID 南美单 S2026</t>
  </si>
  <si>
    <t xml:space="preserve">洗标 CLZCALL027 (60*25mm) 白色胶带(5张) </t>
  </si>
  <si>
    <t>RCYXKIDS202601</t>
  </si>
  <si>
    <t>2582-377-712 MINI上装 CHINA  RFID 主单 S2026</t>
  </si>
  <si>
    <t>RCYXKIDS202602</t>
  </si>
  <si>
    <t>2582-346-484 MINI CHINA  RFID 主单 S2026</t>
  </si>
  <si>
    <t>RCYXKIDS202603</t>
  </si>
  <si>
    <t>2582-379箱贴 ZRSKR24008</t>
  </si>
  <si>
    <t>RCYXKIDS202604</t>
  </si>
  <si>
    <r>
      <rPr>
        <sz val="9"/>
        <color theme="1"/>
        <rFont val="微软雅黑"/>
        <charset val="134"/>
      </rPr>
      <t xml:space="preserve">2582-704-802女大童上装 CHINA RFID 南美单                                    </t>
    </r>
    <r>
      <rPr>
        <sz val="9"/>
        <color rgb="FFFF0000"/>
        <rFont val="微软雅黑"/>
        <charset val="134"/>
      </rPr>
      <t>W2025</t>
    </r>
  </si>
  <si>
    <t>主标 WPZCALL006（16*35mm）织+印</t>
  </si>
  <si>
    <t>价格牌 HPZKALL003（55*95mm) RFID 清孔</t>
  </si>
  <si>
    <t>吊粒MRZKALL007（280mm）</t>
  </si>
  <si>
    <t>洗标 CLZCALL029 (63*25mm) 白色锻带(7张)</t>
  </si>
  <si>
    <t>RCYXKIDS202605</t>
  </si>
  <si>
    <t>2582-377箱贴 ZRSKR24008</t>
  </si>
  <si>
    <t>RCYXKIDS202606</t>
  </si>
  <si>
    <t>2582-346-484 MINI CHINA  RFID 主单 S2026 补12码</t>
  </si>
  <si>
    <t>RCYXKIDS202607</t>
  </si>
  <si>
    <t>2582-618箱贴 ZRSKR24008</t>
  </si>
  <si>
    <t>2582-618南美箱贴 ZRSKR24008</t>
  </si>
  <si>
    <t>RCYXKIDS202608</t>
  </si>
  <si>
    <t>2582-346-484 MINI CHINA  RFID 南美单 S2026</t>
  </si>
  <si>
    <t>RCYXKIDS202609</t>
  </si>
  <si>
    <t>2582-758-712女大童上装 CHINA RFID 南美单                                    S2026</t>
  </si>
  <si>
    <t>洗标 CLZCALL029 (63*25mm) 白色锻带(1张) 重做</t>
  </si>
  <si>
    <t>RCYXKIDS202610</t>
  </si>
  <si>
    <t>2582-758箱贴 ZRSKR24008</t>
  </si>
  <si>
    <t>玉喜</t>
  </si>
  <si>
    <t>RCYXKIDS202611</t>
  </si>
  <si>
    <t>2582-704箱贴 ZRSKR24008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</si>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</sst>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28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EY64"/>
  <sheetViews>
    <sheetView tabSelected="1" workbookViewId="0">
      <pane ySplit="2" topLeftCell="A28" activePane="bottomLeft" state="frozen"/>
      <selection/>
      <selection pane="bottomLeft" activeCell="H3" sqref="H3:H63"/>
    </sheetView>
  </sheetViews>
  <sheetFormatPr defaultColWidth="8.88181818181818" defaultRowHeight="14"/>
  <cols>
    <col min="1" max="1" width="15.2181818181818" style="2" customWidth="1"/>
    <col min="2" max="2" width="12.6909090909091" style="2" customWidth="1"/>
    <col min="3" max="3" width="15.6" style="2" customWidth="1"/>
    <col min="4" max="4" width="27" style="2" customWidth="1"/>
    <col min="5" max="5" width="45.8181818181818" style="3" customWidth="1"/>
    <col min="6" max="6" width="11.4272727272727" style="2" customWidth="1"/>
    <col min="7" max="7" width="11.2272727272727" style="2" customWidth="1"/>
    <col min="8" max="8" width="10.7636363636364" style="2" customWidth="1"/>
    <col min="9" max="16379" width="8.88181818181818" style="2"/>
    <col min="16380" max="16384" width="8.88181818181818" style="1"/>
  </cols>
  <sheetData>
    <row r="1" s="1" customFormat="1" ht="35" customHeight="1" spans="1:1024 1025:16379">
      <c r="A1" s="4" t="s">
        <v>0</v>
      </c>
      <c r="B1" s="4"/>
      <c r="C1" s="4"/>
      <c r="D1" s="4"/>
      <c r="E1" s="5"/>
      <c r="F1" s="4"/>
      <c r="G1" s="4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</row>
    <row r="2" s="1" customFormat="1" ht="36" customHeight="1" spans="1:1024 1025:1637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024 1025:16379">
      <c r="A3" s="11">
        <v>45996</v>
      </c>
      <c r="B3" s="12" t="s">
        <v>9</v>
      </c>
      <c r="C3" s="12" t="s">
        <v>10</v>
      </c>
      <c r="D3" s="13" t="s">
        <v>11</v>
      </c>
      <c r="E3" s="14" t="s">
        <v>12</v>
      </c>
      <c r="F3" s="14">
        <v>5500</v>
      </c>
      <c r="G3" s="14">
        <v>0.28</v>
      </c>
      <c r="H3" s="14">
        <f>G3*F3</f>
        <v>1540</v>
      </c>
    </row>
    <row r="4" spans="1:1024 1025:16379">
      <c r="A4" s="11"/>
      <c r="B4" s="12"/>
      <c r="C4" s="12"/>
      <c r="D4" s="13"/>
      <c r="E4" s="14" t="s">
        <v>13</v>
      </c>
      <c r="F4" s="14">
        <v>5500</v>
      </c>
      <c r="G4" s="14">
        <v>0.25</v>
      </c>
      <c r="H4" s="14">
        <f t="shared" ref="H4:H35" si="0">G4*F4</f>
        <v>1375</v>
      </c>
    </row>
    <row r="5" spans="1:1024 1025:16379">
      <c r="A5" s="11"/>
      <c r="B5" s="12"/>
      <c r="C5" s="12"/>
      <c r="D5" s="13"/>
      <c r="E5" s="14" t="s">
        <v>14</v>
      </c>
      <c r="F5" s="14">
        <v>5500</v>
      </c>
      <c r="G5" s="14">
        <v>0.173</v>
      </c>
      <c r="H5" s="14">
        <f t="shared" si="0"/>
        <v>951.5</v>
      </c>
    </row>
    <row r="6" spans="1:1024 1025:16379">
      <c r="A6" s="11"/>
      <c r="B6" s="12"/>
      <c r="C6" s="12"/>
      <c r="D6" s="13"/>
      <c r="E6" s="14" t="s">
        <v>15</v>
      </c>
      <c r="F6" s="14">
        <v>5500</v>
      </c>
      <c r="G6" s="14">
        <v>0.05</v>
      </c>
      <c r="H6" s="14">
        <f t="shared" si="0"/>
        <v>275</v>
      </c>
    </row>
    <row r="7" spans="1:1024 1025:16379">
      <c r="A7" s="11"/>
      <c r="B7" s="12"/>
      <c r="C7" s="12"/>
      <c r="D7" s="13"/>
      <c r="E7" s="6" t="s">
        <v>16</v>
      </c>
      <c r="F7" s="14">
        <f>5500*4</f>
        <v>22000</v>
      </c>
      <c r="G7" s="6">
        <v>0.028</v>
      </c>
      <c r="H7" s="14">
        <f t="shared" si="0"/>
        <v>616</v>
      </c>
    </row>
    <row r="8" ht="26" spans="1:1024 1025:16379">
      <c r="A8" s="11">
        <v>45999</v>
      </c>
      <c r="B8" s="12" t="s">
        <v>9</v>
      </c>
      <c r="C8" s="12" t="s">
        <v>17</v>
      </c>
      <c r="D8" s="13" t="s">
        <v>18</v>
      </c>
      <c r="E8" s="14" t="s">
        <v>19</v>
      </c>
      <c r="F8" s="14">
        <f>22*2</f>
        <v>44</v>
      </c>
      <c r="G8" s="14">
        <v>0.4</v>
      </c>
      <c r="H8" s="14">
        <f t="shared" si="0"/>
        <v>17.6</v>
      </c>
    </row>
    <row r="9" spans="1:1024 1025:16379">
      <c r="A9" s="11"/>
      <c r="B9" s="12"/>
      <c r="C9" s="12"/>
      <c r="D9" s="13" t="s">
        <v>20</v>
      </c>
      <c r="E9" s="14"/>
      <c r="F9" s="14">
        <f>49*2</f>
        <v>98</v>
      </c>
      <c r="G9" s="14">
        <v>0.4</v>
      </c>
      <c r="H9" s="14">
        <f t="shared" si="0"/>
        <v>39.2</v>
      </c>
    </row>
    <row r="10" spans="1:1024 1025:16379">
      <c r="A10" s="11">
        <v>46006</v>
      </c>
      <c r="B10" s="12" t="s">
        <v>9</v>
      </c>
      <c r="C10" s="12" t="s">
        <v>21</v>
      </c>
      <c r="D10" s="13" t="s">
        <v>22</v>
      </c>
      <c r="E10" s="14" t="s">
        <v>19</v>
      </c>
      <c r="F10" s="14">
        <f>1*2</f>
        <v>2</v>
      </c>
      <c r="G10" s="14">
        <v>0.4</v>
      </c>
      <c r="H10" s="14">
        <f t="shared" si="0"/>
        <v>0.8</v>
      </c>
    </row>
    <row r="11" spans="1:1024 1025:16379">
      <c r="A11" s="11"/>
      <c r="B11" s="12"/>
      <c r="C11" s="12"/>
      <c r="D11" s="13" t="s">
        <v>23</v>
      </c>
      <c r="E11" s="14"/>
      <c r="F11" s="14">
        <f>45*2</f>
        <v>90</v>
      </c>
      <c r="G11" s="14">
        <v>0.4</v>
      </c>
      <c r="H11" s="14">
        <f t="shared" si="0"/>
        <v>36</v>
      </c>
    </row>
    <row r="12" spans="1:1024 1025:16379">
      <c r="A12" s="11"/>
      <c r="B12" s="12"/>
      <c r="C12" s="12"/>
      <c r="D12" s="13" t="s">
        <v>24</v>
      </c>
      <c r="E12" s="14"/>
      <c r="F12" s="14">
        <f>2*2</f>
        <v>4</v>
      </c>
      <c r="G12" s="14">
        <v>0.4</v>
      </c>
      <c r="H12" s="14">
        <f t="shared" si="0"/>
        <v>1.6</v>
      </c>
    </row>
    <row r="13" spans="1:1024 1025:16379">
      <c r="A13" s="11"/>
      <c r="B13" s="12"/>
      <c r="C13" s="12"/>
      <c r="D13" s="13" t="s">
        <v>25</v>
      </c>
      <c r="E13" s="14"/>
      <c r="F13" s="14">
        <f>1*2</f>
        <v>2</v>
      </c>
      <c r="G13" s="14">
        <v>0.4</v>
      </c>
      <c r="H13" s="14">
        <f t="shared" si="0"/>
        <v>0.8</v>
      </c>
    </row>
    <row r="14" spans="1:1024 1025:16379">
      <c r="A14" s="11"/>
      <c r="B14" s="12"/>
      <c r="C14" s="12"/>
      <c r="D14" s="13" t="s">
        <v>26</v>
      </c>
      <c r="E14" s="14"/>
      <c r="F14" s="14">
        <f>3*2</f>
        <v>6</v>
      </c>
      <c r="G14" s="14">
        <v>0.4</v>
      </c>
      <c r="H14" s="14">
        <f t="shared" si="0"/>
        <v>2.4</v>
      </c>
    </row>
    <row r="15" spans="1:1024 1025:16379">
      <c r="A15" s="11">
        <v>46009</v>
      </c>
      <c r="B15" s="12" t="s">
        <v>9</v>
      </c>
      <c r="C15" s="12" t="s">
        <v>27</v>
      </c>
      <c r="D15" s="13" t="s">
        <v>28</v>
      </c>
      <c r="E15" s="14" t="s">
        <v>29</v>
      </c>
      <c r="F15" s="14">
        <v>4500</v>
      </c>
      <c r="G15" s="14">
        <v>0.23</v>
      </c>
      <c r="H15" s="14">
        <f t="shared" si="0"/>
        <v>1035</v>
      </c>
    </row>
    <row r="16" spans="1:1024 1025:16379">
      <c r="A16" s="11"/>
      <c r="B16" s="12"/>
      <c r="C16" s="12"/>
      <c r="D16" s="13"/>
      <c r="E16" s="14" t="s">
        <v>30</v>
      </c>
      <c r="F16" s="14">
        <v>4500</v>
      </c>
      <c r="G16" s="14">
        <v>0.38</v>
      </c>
      <c r="H16" s="14">
        <f t="shared" si="0"/>
        <v>1710</v>
      </c>
    </row>
    <row r="17" spans="1:8">
      <c r="A17" s="11"/>
      <c r="B17" s="12"/>
      <c r="C17" s="12"/>
      <c r="D17" s="13"/>
      <c r="E17" s="14" t="s">
        <v>31</v>
      </c>
      <c r="F17" s="14">
        <v>4500</v>
      </c>
      <c r="G17" s="14">
        <v>0.78</v>
      </c>
      <c r="H17" s="14">
        <f t="shared" si="0"/>
        <v>3510</v>
      </c>
    </row>
    <row r="18" spans="1:8">
      <c r="A18" s="11"/>
      <c r="B18" s="12"/>
      <c r="C18" s="12"/>
      <c r="D18" s="13"/>
      <c r="E18" s="14" t="s">
        <v>14</v>
      </c>
      <c r="F18" s="14">
        <v>4500</v>
      </c>
      <c r="G18" s="14">
        <v>0.173</v>
      </c>
      <c r="H18" s="14">
        <f t="shared" si="0"/>
        <v>778.5</v>
      </c>
    </row>
    <row r="19" spans="1:8">
      <c r="A19" s="11"/>
      <c r="B19" s="12"/>
      <c r="C19" s="12"/>
      <c r="D19" s="13"/>
      <c r="E19" s="14" t="s">
        <v>15</v>
      </c>
      <c r="F19" s="14">
        <v>4500</v>
      </c>
      <c r="G19" s="14">
        <v>0.05</v>
      </c>
      <c r="H19" s="14">
        <f t="shared" si="0"/>
        <v>225</v>
      </c>
    </row>
    <row r="20" spans="1:8">
      <c r="A20" s="11"/>
      <c r="B20" s="12"/>
      <c r="C20" s="12"/>
      <c r="D20" s="13"/>
      <c r="E20" s="6" t="s">
        <v>16</v>
      </c>
      <c r="F20" s="14">
        <f>4500*4</f>
        <v>18000</v>
      </c>
      <c r="G20" s="6">
        <v>0.028</v>
      </c>
      <c r="H20" s="14">
        <f t="shared" si="0"/>
        <v>504</v>
      </c>
    </row>
    <row r="21" spans="1:8">
      <c r="A21" s="11"/>
      <c r="B21" s="12"/>
      <c r="C21" s="12"/>
      <c r="D21" s="13" t="s">
        <v>32</v>
      </c>
      <c r="E21" s="14" t="s">
        <v>29</v>
      </c>
      <c r="F21" s="14">
        <v>180</v>
      </c>
      <c r="G21" s="14">
        <v>0.23</v>
      </c>
      <c r="H21" s="14">
        <f t="shared" si="0"/>
        <v>41.4</v>
      </c>
    </row>
    <row r="22" spans="1:8">
      <c r="A22" s="11"/>
      <c r="B22" s="12"/>
      <c r="C22" s="12"/>
      <c r="D22" s="13"/>
      <c r="E22" s="14" t="s">
        <v>30</v>
      </c>
      <c r="F22" s="14">
        <v>180</v>
      </c>
      <c r="G22" s="14">
        <v>0.38</v>
      </c>
      <c r="H22" s="14">
        <f t="shared" si="0"/>
        <v>68.4</v>
      </c>
    </row>
    <row r="23" spans="1:8">
      <c r="A23" s="11"/>
      <c r="B23" s="12"/>
      <c r="C23" s="12"/>
      <c r="D23" s="13"/>
      <c r="E23" s="14" t="s">
        <v>31</v>
      </c>
      <c r="F23" s="14">
        <v>180</v>
      </c>
      <c r="G23" s="14">
        <v>0.78</v>
      </c>
      <c r="H23" s="14">
        <f t="shared" si="0"/>
        <v>140.4</v>
      </c>
    </row>
    <row r="24" spans="1:8">
      <c r="A24" s="11"/>
      <c r="B24" s="12"/>
      <c r="C24" s="12"/>
      <c r="D24" s="13"/>
      <c r="E24" s="14" t="s">
        <v>14</v>
      </c>
      <c r="F24" s="14">
        <v>180</v>
      </c>
      <c r="G24" s="14">
        <v>0.173</v>
      </c>
      <c r="H24" s="14">
        <f t="shared" si="0"/>
        <v>31.14</v>
      </c>
    </row>
    <row r="25" spans="1:8">
      <c r="A25" s="11"/>
      <c r="B25" s="12"/>
      <c r="C25" s="12"/>
      <c r="D25" s="13"/>
      <c r="E25" s="14" t="s">
        <v>15</v>
      </c>
      <c r="F25" s="14">
        <v>180</v>
      </c>
      <c r="G25" s="14">
        <v>0.05</v>
      </c>
      <c r="H25" s="14">
        <f t="shared" si="0"/>
        <v>9</v>
      </c>
    </row>
    <row r="26" spans="1:8">
      <c r="A26" s="11"/>
      <c r="B26" s="12"/>
      <c r="C26" s="12"/>
      <c r="D26" s="13"/>
      <c r="E26" s="6" t="s">
        <v>33</v>
      </c>
      <c r="F26" s="14">
        <f>180*5</f>
        <v>900</v>
      </c>
      <c r="G26" s="6">
        <v>0.028</v>
      </c>
      <c r="H26" s="14">
        <f t="shared" si="0"/>
        <v>25.2</v>
      </c>
    </row>
    <row r="27" spans="1:8">
      <c r="A27" s="11">
        <v>46026</v>
      </c>
      <c r="B27" s="12" t="s">
        <v>9</v>
      </c>
      <c r="C27" s="12" t="s">
        <v>34</v>
      </c>
      <c r="D27" s="13" t="s">
        <v>35</v>
      </c>
      <c r="E27" s="14" t="s">
        <v>12</v>
      </c>
      <c r="F27" s="14">
        <v>4800</v>
      </c>
      <c r="G27" s="14">
        <v>0.28</v>
      </c>
      <c r="H27" s="14">
        <f t="shared" si="0"/>
        <v>1344</v>
      </c>
    </row>
    <row r="28" spans="1:8">
      <c r="A28" s="11"/>
      <c r="B28" s="12"/>
      <c r="C28" s="12"/>
      <c r="D28" s="13"/>
      <c r="E28" s="14" t="s">
        <v>13</v>
      </c>
      <c r="F28" s="14">
        <v>4800</v>
      </c>
      <c r="G28" s="14">
        <v>0.25</v>
      </c>
      <c r="H28" s="14">
        <f t="shared" si="0"/>
        <v>1200</v>
      </c>
    </row>
    <row r="29" spans="1:8">
      <c r="A29" s="11"/>
      <c r="B29" s="12"/>
      <c r="C29" s="12"/>
      <c r="D29" s="13"/>
      <c r="E29" s="14" t="s">
        <v>14</v>
      </c>
      <c r="F29" s="14">
        <v>4800</v>
      </c>
      <c r="G29" s="14">
        <v>0.173</v>
      </c>
      <c r="H29" s="14">
        <f t="shared" si="0"/>
        <v>830.4</v>
      </c>
    </row>
    <row r="30" spans="1:8">
      <c r="A30" s="11"/>
      <c r="B30" s="12"/>
      <c r="C30" s="12"/>
      <c r="D30" s="13"/>
      <c r="E30" s="14" t="s">
        <v>15</v>
      </c>
      <c r="F30" s="14">
        <v>4800</v>
      </c>
      <c r="G30" s="14">
        <v>0.05</v>
      </c>
      <c r="H30" s="14">
        <f t="shared" si="0"/>
        <v>240</v>
      </c>
    </row>
    <row r="31" spans="1:8">
      <c r="A31" s="11"/>
      <c r="B31" s="12"/>
      <c r="C31" s="12"/>
      <c r="D31" s="13"/>
      <c r="E31" s="6" t="s">
        <v>33</v>
      </c>
      <c r="F31" s="14">
        <f>4800*5</f>
        <v>24000</v>
      </c>
      <c r="G31" s="6">
        <v>0.028</v>
      </c>
      <c r="H31" s="14">
        <f t="shared" si="0"/>
        <v>672</v>
      </c>
    </row>
    <row r="32" spans="1:8">
      <c r="A32" s="11">
        <v>46044</v>
      </c>
      <c r="B32" s="12" t="s">
        <v>9</v>
      </c>
      <c r="C32" s="12" t="s">
        <v>36</v>
      </c>
      <c r="D32" s="13" t="s">
        <v>37</v>
      </c>
      <c r="E32" s="14" t="s">
        <v>29</v>
      </c>
      <c r="F32" s="14">
        <v>800</v>
      </c>
      <c r="G32" s="14">
        <v>0.23</v>
      </c>
      <c r="H32" s="14">
        <f t="shared" si="0"/>
        <v>184</v>
      </c>
    </row>
    <row r="33" spans="1:8">
      <c r="A33" s="11"/>
      <c r="B33" s="12"/>
      <c r="C33" s="12"/>
      <c r="D33" s="13"/>
      <c r="E33" s="14" t="s">
        <v>30</v>
      </c>
      <c r="F33" s="14">
        <v>800</v>
      </c>
      <c r="G33" s="14">
        <v>0.38</v>
      </c>
      <c r="H33" s="14">
        <f t="shared" si="0"/>
        <v>304</v>
      </c>
    </row>
    <row r="34" spans="1:8">
      <c r="A34" s="11"/>
      <c r="B34" s="12"/>
      <c r="C34" s="12"/>
      <c r="D34" s="13"/>
      <c r="E34" s="14" t="s">
        <v>31</v>
      </c>
      <c r="F34" s="14">
        <v>800</v>
      </c>
      <c r="G34" s="14">
        <v>0.78</v>
      </c>
      <c r="H34" s="14">
        <f t="shared" si="0"/>
        <v>624</v>
      </c>
    </row>
    <row r="35" spans="1:8">
      <c r="A35" s="11"/>
      <c r="B35" s="12"/>
      <c r="C35" s="12"/>
      <c r="D35" s="13"/>
      <c r="E35" s="14" t="s">
        <v>14</v>
      </c>
      <c r="F35" s="14">
        <v>800</v>
      </c>
      <c r="G35" s="14">
        <v>0.173</v>
      </c>
      <c r="H35" s="14">
        <f t="shared" si="0"/>
        <v>138.4</v>
      </c>
    </row>
    <row r="36" spans="1:8">
      <c r="A36" s="11"/>
      <c r="B36" s="12"/>
      <c r="C36" s="12"/>
      <c r="D36" s="13"/>
      <c r="E36" s="14" t="s">
        <v>15</v>
      </c>
      <c r="F36" s="14">
        <v>800</v>
      </c>
      <c r="G36" s="14">
        <v>0.05</v>
      </c>
      <c r="H36" s="14">
        <f t="shared" ref="H36:H63" si="1">G36*F36</f>
        <v>40</v>
      </c>
    </row>
    <row r="37" spans="1:8">
      <c r="A37" s="11"/>
      <c r="B37" s="12"/>
      <c r="C37" s="12"/>
      <c r="D37" s="13"/>
      <c r="E37" s="6" t="s">
        <v>16</v>
      </c>
      <c r="F37" s="14">
        <f>800*4</f>
        <v>3200</v>
      </c>
      <c r="G37" s="6">
        <v>0.028</v>
      </c>
      <c r="H37" s="14">
        <f t="shared" si="1"/>
        <v>89.6</v>
      </c>
    </row>
    <row r="38" spans="1:8">
      <c r="A38" s="11">
        <v>46044</v>
      </c>
      <c r="B38" s="12" t="s">
        <v>9</v>
      </c>
      <c r="C38" s="12" t="s">
        <v>38</v>
      </c>
      <c r="D38" s="13" t="s">
        <v>39</v>
      </c>
      <c r="E38" s="14" t="s">
        <v>19</v>
      </c>
      <c r="F38" s="14">
        <f>45*2</f>
        <v>90</v>
      </c>
      <c r="G38" s="14">
        <v>0.4</v>
      </c>
      <c r="H38" s="14">
        <f t="shared" si="1"/>
        <v>36</v>
      </c>
    </row>
    <row r="39" spans="1:8">
      <c r="A39" s="11">
        <v>46050</v>
      </c>
      <c r="B39" s="12" t="s">
        <v>9</v>
      </c>
      <c r="C39" s="12" t="s">
        <v>40</v>
      </c>
      <c r="D39" s="13" t="s">
        <v>41</v>
      </c>
      <c r="E39" s="14" t="s">
        <v>42</v>
      </c>
      <c r="F39" s="6">
        <v>3900</v>
      </c>
      <c r="G39" s="6">
        <v>0.13</v>
      </c>
      <c r="H39" s="14">
        <f t="shared" si="1"/>
        <v>507</v>
      </c>
    </row>
    <row r="40" spans="1:8">
      <c r="A40" s="11"/>
      <c r="B40" s="12"/>
      <c r="C40" s="12"/>
      <c r="D40" s="13"/>
      <c r="E40" s="14" t="s">
        <v>43</v>
      </c>
      <c r="F40" s="6">
        <v>3900</v>
      </c>
      <c r="G40" s="6">
        <v>0.25</v>
      </c>
      <c r="H40" s="14">
        <f t="shared" si="1"/>
        <v>975</v>
      </c>
    </row>
    <row r="41" spans="1:8">
      <c r="A41" s="11"/>
      <c r="B41" s="12"/>
      <c r="C41" s="12"/>
      <c r="D41" s="13"/>
      <c r="E41" s="14" t="s">
        <v>44</v>
      </c>
      <c r="F41" s="6">
        <v>3900</v>
      </c>
      <c r="G41" s="6">
        <v>0.183</v>
      </c>
      <c r="H41" s="14">
        <f t="shared" si="1"/>
        <v>713.7</v>
      </c>
    </row>
    <row r="42" spans="1:8">
      <c r="A42" s="11"/>
      <c r="B42" s="12"/>
      <c r="C42" s="12"/>
      <c r="D42" s="13"/>
      <c r="E42" s="14" t="s">
        <v>45</v>
      </c>
      <c r="F42" s="6">
        <f>3900*7</f>
        <v>27300</v>
      </c>
      <c r="G42" s="6">
        <v>0.04</v>
      </c>
      <c r="H42" s="14">
        <f t="shared" si="1"/>
        <v>1092</v>
      </c>
    </row>
    <row r="43" spans="1:8">
      <c r="A43" s="11">
        <v>46058</v>
      </c>
      <c r="B43" s="12" t="s">
        <v>9</v>
      </c>
      <c r="C43" s="12" t="s">
        <v>46</v>
      </c>
      <c r="D43" s="13" t="s">
        <v>47</v>
      </c>
      <c r="E43" s="14" t="s">
        <v>19</v>
      </c>
      <c r="F43" s="14">
        <f>25*2</f>
        <v>50</v>
      </c>
      <c r="G43" s="14">
        <v>0.4</v>
      </c>
      <c r="H43" s="14">
        <f t="shared" si="1"/>
        <v>20</v>
      </c>
    </row>
    <row r="44" spans="1:8">
      <c r="A44" s="11">
        <v>46059</v>
      </c>
      <c r="B44" s="12" t="s">
        <v>9</v>
      </c>
      <c r="C44" s="12" t="s">
        <v>48</v>
      </c>
      <c r="D44" s="13" t="s">
        <v>49</v>
      </c>
      <c r="E44" s="14" t="s">
        <v>29</v>
      </c>
      <c r="F44" s="14">
        <v>184</v>
      </c>
      <c r="G44" s="14">
        <v>0.23</v>
      </c>
      <c r="H44" s="14">
        <f t="shared" si="1"/>
        <v>42.32</v>
      </c>
    </row>
    <row r="45" spans="1:8">
      <c r="A45" s="11"/>
      <c r="B45" s="12"/>
      <c r="C45" s="12"/>
      <c r="D45" s="13"/>
      <c r="E45" s="14" t="s">
        <v>30</v>
      </c>
      <c r="F45" s="14">
        <v>184</v>
      </c>
      <c r="G45" s="14">
        <v>0.38</v>
      </c>
      <c r="H45" s="14">
        <f t="shared" si="1"/>
        <v>69.92</v>
      </c>
    </row>
    <row r="46" spans="1:8">
      <c r="A46" s="11"/>
      <c r="B46" s="12"/>
      <c r="C46" s="12"/>
      <c r="D46" s="13"/>
      <c r="E46" s="14" t="s">
        <v>31</v>
      </c>
      <c r="F46" s="14">
        <v>800</v>
      </c>
      <c r="G46" s="14">
        <v>0.78</v>
      </c>
      <c r="H46" s="14">
        <f t="shared" si="1"/>
        <v>624</v>
      </c>
    </row>
    <row r="47" spans="1:8">
      <c r="A47" s="11"/>
      <c r="B47" s="12"/>
      <c r="C47" s="12"/>
      <c r="D47" s="13"/>
      <c r="E47" s="14" t="s">
        <v>15</v>
      </c>
      <c r="F47" s="14">
        <v>184</v>
      </c>
      <c r="G47" s="14">
        <v>0.05</v>
      </c>
      <c r="H47" s="14">
        <f t="shared" si="1"/>
        <v>9.2</v>
      </c>
    </row>
    <row r="48" spans="1:8">
      <c r="A48" s="11"/>
      <c r="B48" s="12"/>
      <c r="C48" s="12"/>
      <c r="D48" s="13"/>
      <c r="E48" s="6" t="s">
        <v>16</v>
      </c>
      <c r="F48" s="14">
        <f>184*4</f>
        <v>736</v>
      </c>
      <c r="G48" s="6">
        <v>0.028</v>
      </c>
      <c r="H48" s="14">
        <f t="shared" si="1"/>
        <v>20.608</v>
      </c>
    </row>
    <row r="49" spans="1:8">
      <c r="A49" s="11">
        <v>46059</v>
      </c>
      <c r="B49" s="12" t="s">
        <v>9</v>
      </c>
      <c r="C49" s="12" t="s">
        <v>50</v>
      </c>
      <c r="D49" s="13" t="s">
        <v>51</v>
      </c>
      <c r="E49" s="14" t="s">
        <v>19</v>
      </c>
      <c r="F49" s="14">
        <f>60*2</f>
        <v>120</v>
      </c>
      <c r="G49" s="14">
        <v>0.4</v>
      </c>
      <c r="H49" s="14">
        <f t="shared" si="1"/>
        <v>48</v>
      </c>
    </row>
    <row r="50" spans="1:8">
      <c r="A50" s="11"/>
      <c r="B50" s="12"/>
      <c r="C50" s="12"/>
      <c r="D50" s="13" t="s">
        <v>52</v>
      </c>
      <c r="E50" s="14"/>
      <c r="F50" s="14">
        <f>3*2</f>
        <v>6</v>
      </c>
      <c r="G50" s="14">
        <v>0.4</v>
      </c>
      <c r="H50" s="14">
        <f t="shared" si="1"/>
        <v>2.4</v>
      </c>
    </row>
    <row r="51" spans="1:8">
      <c r="A51" s="11">
        <v>46075</v>
      </c>
      <c r="B51" s="12" t="s">
        <v>9</v>
      </c>
      <c r="C51" s="12" t="s">
        <v>53</v>
      </c>
      <c r="D51" s="13" t="s">
        <v>54</v>
      </c>
      <c r="E51" s="14" t="s">
        <v>29</v>
      </c>
      <c r="F51" s="14">
        <v>50</v>
      </c>
      <c r="G51" s="14">
        <v>0.23</v>
      </c>
      <c r="H51" s="14">
        <f t="shared" si="1"/>
        <v>11.5</v>
      </c>
    </row>
    <row r="52" spans="1:8">
      <c r="A52" s="11"/>
      <c r="B52" s="12"/>
      <c r="C52" s="12"/>
      <c r="D52" s="13"/>
      <c r="E52" s="14" t="s">
        <v>30</v>
      </c>
      <c r="F52" s="14">
        <v>50</v>
      </c>
      <c r="G52" s="14">
        <v>0.38</v>
      </c>
      <c r="H52" s="14">
        <f t="shared" si="1"/>
        <v>19</v>
      </c>
    </row>
    <row r="53" spans="1:8">
      <c r="A53" s="11"/>
      <c r="B53" s="12"/>
      <c r="C53" s="12"/>
      <c r="D53" s="13"/>
      <c r="E53" s="14" t="s">
        <v>31</v>
      </c>
      <c r="F53" s="14">
        <v>50</v>
      </c>
      <c r="G53" s="14">
        <v>0.78</v>
      </c>
      <c r="H53" s="14">
        <f t="shared" si="1"/>
        <v>39</v>
      </c>
    </row>
    <row r="54" spans="1:8">
      <c r="A54" s="11"/>
      <c r="B54" s="12"/>
      <c r="C54" s="12"/>
      <c r="D54" s="13"/>
      <c r="E54" s="14" t="s">
        <v>14</v>
      </c>
      <c r="F54" s="14">
        <v>50</v>
      </c>
      <c r="G54" s="14">
        <v>0.173</v>
      </c>
      <c r="H54" s="14">
        <f t="shared" si="1"/>
        <v>8.65</v>
      </c>
    </row>
    <row r="55" spans="1:8">
      <c r="A55" s="11"/>
      <c r="B55" s="12"/>
      <c r="C55" s="12"/>
      <c r="D55" s="13"/>
      <c r="E55" s="14" t="s">
        <v>15</v>
      </c>
      <c r="F55" s="14">
        <v>50</v>
      </c>
      <c r="G55" s="14">
        <v>0.05</v>
      </c>
      <c r="H55" s="14">
        <f t="shared" si="1"/>
        <v>2.5</v>
      </c>
    </row>
    <row r="56" spans="1:8">
      <c r="A56" s="11"/>
      <c r="B56" s="12"/>
      <c r="C56" s="12"/>
      <c r="D56" s="13"/>
      <c r="E56" s="6" t="s">
        <v>33</v>
      </c>
      <c r="F56" s="14">
        <f>50*5</f>
        <v>250</v>
      </c>
      <c r="G56" s="6">
        <v>0.028</v>
      </c>
      <c r="H56" s="14">
        <f t="shared" si="1"/>
        <v>7</v>
      </c>
    </row>
    <row r="57" spans="1:8">
      <c r="A57" s="11">
        <v>46090</v>
      </c>
      <c r="B57" s="12" t="s">
        <v>9</v>
      </c>
      <c r="C57" s="12" t="s">
        <v>55</v>
      </c>
      <c r="D57" s="13" t="s">
        <v>56</v>
      </c>
      <c r="E57" s="14" t="s">
        <v>42</v>
      </c>
      <c r="F57" s="6">
        <v>3900</v>
      </c>
      <c r="G57" s="6">
        <v>0.13</v>
      </c>
      <c r="H57" s="14">
        <f t="shared" si="1"/>
        <v>507</v>
      </c>
    </row>
    <row r="58" spans="1:8">
      <c r="A58" s="11"/>
      <c r="B58" s="12"/>
      <c r="C58" s="12"/>
      <c r="D58" s="13"/>
      <c r="E58" s="14" t="s">
        <v>43</v>
      </c>
      <c r="F58" s="6">
        <v>3900</v>
      </c>
      <c r="G58" s="6">
        <v>0.25</v>
      </c>
      <c r="H58" s="14">
        <f t="shared" si="1"/>
        <v>975</v>
      </c>
    </row>
    <row r="59" spans="1:8">
      <c r="A59" s="11"/>
      <c r="B59" s="12"/>
      <c r="C59" s="12"/>
      <c r="D59" s="13"/>
      <c r="E59" s="14" t="s">
        <v>44</v>
      </c>
      <c r="F59" s="6">
        <v>3900</v>
      </c>
      <c r="G59" s="6">
        <v>0.183</v>
      </c>
      <c r="H59" s="14">
        <f t="shared" si="1"/>
        <v>713.7</v>
      </c>
    </row>
    <row r="60" spans="1:8">
      <c r="A60" s="11"/>
      <c r="B60" s="12"/>
      <c r="C60" s="12"/>
      <c r="D60" s="13"/>
      <c r="E60" s="14" t="s">
        <v>57</v>
      </c>
      <c r="F60" s="6">
        <v>1950</v>
      </c>
      <c r="G60" s="6">
        <v>0.04</v>
      </c>
      <c r="H60" s="14">
        <f t="shared" si="1"/>
        <v>78</v>
      </c>
    </row>
    <row r="61" spans="1:8">
      <c r="A61" s="11"/>
      <c r="B61" s="12"/>
      <c r="C61" s="12"/>
      <c r="D61" s="13"/>
      <c r="E61" s="14" t="s">
        <v>45</v>
      </c>
      <c r="F61" s="6">
        <f>3900*7</f>
        <v>27300</v>
      </c>
      <c r="G61" s="6">
        <v>0.04</v>
      </c>
      <c r="H61" s="14">
        <f t="shared" si="1"/>
        <v>1092</v>
      </c>
    </row>
    <row r="62" spans="1:8">
      <c r="A62" s="11">
        <v>46098</v>
      </c>
      <c r="B62" s="12" t="s">
        <v>9</v>
      </c>
      <c r="C62" s="12" t="s">
        <v>58</v>
      </c>
      <c r="D62" s="13" t="s">
        <v>59</v>
      </c>
      <c r="E62" s="14" t="s">
        <v>19</v>
      </c>
      <c r="F62" s="14">
        <f>122*2</f>
        <v>244</v>
      </c>
      <c r="G62" s="14">
        <v>0.4</v>
      </c>
      <c r="H62" s="14">
        <f t="shared" si="1"/>
        <v>97.6</v>
      </c>
    </row>
    <row r="63" spans="1:8">
      <c r="A63" s="11">
        <v>46105</v>
      </c>
      <c r="B63" s="12" t="s">
        <v>60</v>
      </c>
      <c r="C63" s="12" t="s">
        <v>61</v>
      </c>
      <c r="D63" s="13" t="s">
        <v>62</v>
      </c>
      <c r="E63" s="14" t="s">
        <v>19</v>
      </c>
      <c r="F63" s="14">
        <f>84*2</f>
        <v>168</v>
      </c>
      <c r="G63" s="14">
        <v>0.4</v>
      </c>
      <c r="H63" s="14">
        <f t="shared" si="1"/>
        <v>67.2</v>
      </c>
    </row>
    <row r="64" ht="25" customHeight="1" spans="1:8">
      <c r="A64" s="14" t="s">
        <v>63</v>
      </c>
      <c r="B64" s="14"/>
      <c r="C64" s="14"/>
      <c r="D64" s="14"/>
      <c r="E64" s="14"/>
      <c r="F64" s="14"/>
      <c r="G64" s="14"/>
      <c r="H64" s="14">
        <f>SUM(H3:H63)</f>
        <v>26378.638</v>
      </c>
    </row>
  </sheetData>
  <autoFilter xmlns:etc="http://www.wps.cn/officeDocument/2017/etCustomData" ref="A1:XEY64" etc:filterBottomFollowUsedRange="0">
    <extLst/>
  </autoFilter>
  <mergeCells count="47">
    <mergeCell ref="A1:H1"/>
    <mergeCell ref="A64:G64"/>
    <mergeCell ref="A3:A7"/>
    <mergeCell ref="A8:A9"/>
    <mergeCell ref="A10:A14"/>
    <mergeCell ref="A15:A26"/>
    <mergeCell ref="A27:A31"/>
    <mergeCell ref="A32:A37"/>
    <mergeCell ref="A39:A42"/>
    <mergeCell ref="A44:A48"/>
    <mergeCell ref="A49:A50"/>
    <mergeCell ref="A51:A56"/>
    <mergeCell ref="A57:A61"/>
    <mergeCell ref="B3:B7"/>
    <mergeCell ref="B8:B9"/>
    <mergeCell ref="B10:B14"/>
    <mergeCell ref="B15:B26"/>
    <mergeCell ref="B27:B31"/>
    <mergeCell ref="B32:B37"/>
    <mergeCell ref="B39:B42"/>
    <mergeCell ref="B44:B48"/>
    <mergeCell ref="B49:B50"/>
    <mergeCell ref="B51:B56"/>
    <mergeCell ref="B57:B61"/>
    <mergeCell ref="C3:C7"/>
    <mergeCell ref="C8:C9"/>
    <mergeCell ref="C10:C14"/>
    <mergeCell ref="C15:C26"/>
    <mergeCell ref="C27:C31"/>
    <mergeCell ref="C32:C37"/>
    <mergeCell ref="C39:C42"/>
    <mergeCell ref="C44:C48"/>
    <mergeCell ref="C49:C50"/>
    <mergeCell ref="C51:C56"/>
    <mergeCell ref="C57:C61"/>
    <mergeCell ref="D3:D7"/>
    <mergeCell ref="D15:D20"/>
    <mergeCell ref="D21:D26"/>
    <mergeCell ref="D27:D31"/>
    <mergeCell ref="D32:D37"/>
    <mergeCell ref="D39:D42"/>
    <mergeCell ref="D44:D48"/>
    <mergeCell ref="D51:D56"/>
    <mergeCell ref="D57:D61"/>
    <mergeCell ref="E8:E9"/>
    <mergeCell ref="E10:E14"/>
    <mergeCell ref="E49:E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2026-03-24T08:12:51Z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