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圣琪" sheetId="32" r:id="rId1"/>
    <sheet name="谷润" sheetId="31" r:id="rId2"/>
    <sheet name="正信" sheetId="33" r:id="rId3"/>
    <sheet name="大正" sheetId="35" r:id="rId4"/>
  </sheets>
  <definedNames>
    <definedName name="_xlnm._FilterDatabase" localSheetId="0" hidden="1">圣琪!$A$1:$H$25</definedName>
    <definedName name="_xlnm._FilterDatabase" localSheetId="1" hidden="1">谷润!$A$1:$H$9</definedName>
    <definedName name="_xlnm._FilterDatabase" localSheetId="2" hidden="1">正信!$A$1:$H$9</definedName>
    <definedName name="_xlnm._FilterDatabase" localSheetId="3" hidden="1">大正!$A$1:$H$8</definedName>
    <definedName name="_xlnm.Print_Area" localSheetId="1">谷润!$A$1:$H$2</definedName>
    <definedName name="_xlnm.Print_Area" localSheetId="0">圣琪!$A$1:$H$2</definedName>
    <definedName name="_xlnm.Print_Area" localSheetId="2">正信!$A$1:$H$2</definedName>
    <definedName name="_xlnm.Print_Area" localSheetId="3">大正!$A$1:$H$2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<sst xmlns="http://schemas.openxmlformats.org/spreadsheetml/2006/main" count="169" uniqueCount="67">
  <si>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</si>
  <si>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</si>
  <si>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</si>
  <si>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</si>
  <si>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</si>
  <si>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</si>
  <si>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</si>
  <si>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</si>
  <si>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</si>
  <si>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45893-22454
46633-6928
45894-20</t>
  </si>
  <si>
    <t>RBSKJSD00271
工厂：圣琪</t>
  </si>
  <si>
    <t>1679-693-815/902
Made in China 女背心</t>
  </si>
  <si>
    <t>白色吊牌HPBCGEN011-60*95mm-RFID LOGO-新版</t>
  </si>
  <si>
    <t>黑色 吊绳 MRBCGEN004-320*1.5mm</t>
  </si>
  <si>
    <t>配比装胶带贴纸  BKSKR24014</t>
  </si>
  <si>
    <t>白色织标WLBCGEN017（05B）-65*20mm</t>
  </si>
  <si>
    <t>白色缎带洗标CLBCGEN003*5页-60*25mm（加页码）</t>
  </si>
  <si>
    <t>白色缎带芯片洗标CLBCRFI001-60*25mm-RFID</t>
  </si>
  <si>
    <t>45959-19889
46585-6344
45961-20</t>
  </si>
  <si>
    <t>RBSKJSD00274
工厂：圣琪</t>
  </si>
  <si>
    <t>1698-693-300/406
Made in China 女上装</t>
  </si>
  <si>
    <t>白色缎带洗标CLBCGEN003*4页-60*25mm（加页码）</t>
  </si>
  <si>
    <t>48503-6294</t>
  </si>
  <si>
    <t>RBSKJSD00282
工厂：圣琪</t>
  </si>
  <si>
    <t>1108-693-400/754
Made in China 女背心 翻单1</t>
  </si>
  <si>
    <t>白色吊牌HPBCRFI001-60*95mm-RFID LOGO</t>
  </si>
  <si>
    <t>48913-417</t>
  </si>
  <si>
    <t>RBSKJSD00285
工厂：圣琪</t>
  </si>
  <si>
    <t>7120-693-700
Made in China 女套衫 翻单37</t>
  </si>
  <si>
    <t>白色缎带洗标CLBCGEN003*6页-60*25mm（加页码）</t>
  </si>
  <si>
    <t>45946-26174
46657-8456
45952-20</t>
  </si>
  <si>
    <t>RBSKJSD00273
工厂：谷润</t>
  </si>
  <si>
    <t>1696-693-700/712
Made in China 女背心</t>
  </si>
  <si>
    <t>46249-27059
46646-8616
46253-20</t>
  </si>
  <si>
    <t>RBSKJSD00275
工厂：正信</t>
  </si>
  <si>
    <t>1729-693-700/712
Made in China 女背心</t>
  </si>
  <si>
    <t>46323-12598
46328-10</t>
  </si>
  <si>
    <t>RBSKJSD00276
工厂：大正</t>
  </si>
  <si>
    <t>1738-693-700
Made in China 女连衣裙</t>
  </si>
  <si>
    <t>45920-24204
46631-7464
45929-20</t>
  </si>
  <si>
    <t>RBSKJSD00272
工厂：大正</t>
  </si>
  <si>
    <t>1691-693-712/902
Made in China 女背心</t>
  </si>
  <si>
    <t>45875-6196
45876-1353
46262-13</t>
  </si>
  <si>
    <t>RBSKJSD00269
工厂：大正</t>
  </si>
  <si>
    <t>1667-693-500
Made in China 男套衫</t>
  </si>
  <si>
    <t>白色吊牌HPBCGEN011-60*95mm-RFID LOGO-新版-重做</t>
  </si>
  <si>
    <t>白色织标WLBCGEN020(06B）-85*20mm</t>
  </si>
  <si>
    <t>48424-18900</t>
  </si>
  <si>
    <t>RBSKJSD00281
工厂：圣琪</t>
  </si>
  <si>
    <t>7120-693-712/800
Made in China 女套衫 翻单36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</si>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</sst>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58" fontId="9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8" fontId="12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115" zoomScaleNormal="115" zoomScaleSheetLayoutView="130" workbookViewId="0">
      <selection activeCell="A20" sqref="A20:H24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48">
        <v>46037</v>
      </c>
      <c r="B3" s="49" t="s">
        <v>9</v>
      </c>
      <c r="C3" s="50" t="s">
        <v>10</v>
      </c>
      <c r="D3" s="49" t="s">
        <v>11</v>
      </c>
      <c r="E3" s="49" t="s">
        <v>12</v>
      </c>
      <c r="F3" s="51">
        <f>22454+6928+20</f>
        <v>29402</v>
      </c>
      <c r="G3" s="51">
        <v>0.26</v>
      </c>
      <c r="H3" s="16">
        <f>F3*G3</f>
        <v>7644.52</v>
      </c>
    </row>
    <row r="4" spans="1:8">
      <c r="A4" s="48"/>
      <c r="B4" s="51"/>
      <c r="C4" s="52"/>
      <c r="D4" s="49"/>
      <c r="E4" s="51" t="s">
        <v>13</v>
      </c>
      <c r="F4" s="51">
        <f>22454+6928+20</f>
        <v>29402</v>
      </c>
      <c r="G4" s="51">
        <v>0.09</v>
      </c>
      <c r="H4" s="16">
        <f t="shared" ref="H4:H24" si="0">F4*G4</f>
        <v>2646.18</v>
      </c>
    </row>
    <row r="5" spans="1:8">
      <c r="A5" s="48"/>
      <c r="B5" s="51"/>
      <c r="C5" s="52"/>
      <c r="D5" s="49"/>
      <c r="E5" s="51" t="s">
        <v>14</v>
      </c>
      <c r="F5" s="51">
        <v>1732</v>
      </c>
      <c r="G5" s="51">
        <v>0.24</v>
      </c>
      <c r="H5" s="16">
        <f t="shared" si="0"/>
        <v>415.68</v>
      </c>
    </row>
    <row r="6" spans="1:8">
      <c r="A6" s="48">
        <v>46035</v>
      </c>
      <c r="B6" s="51"/>
      <c r="C6" s="52"/>
      <c r="D6" s="49"/>
      <c r="E6" s="51" t="s">
        <v>15</v>
      </c>
      <c r="F6" s="51">
        <f>22454+6928+20</f>
        <v>29402</v>
      </c>
      <c r="G6" s="51">
        <v>0.12</v>
      </c>
      <c r="H6" s="16">
        <f t="shared" si="0"/>
        <v>3528.24</v>
      </c>
    </row>
    <row r="7" spans="1:8">
      <c r="A7" s="48">
        <v>46041</v>
      </c>
      <c r="B7" s="51"/>
      <c r="C7" s="52"/>
      <c r="D7" s="49"/>
      <c r="E7" s="51" t="s">
        <v>16</v>
      </c>
      <c r="F7" s="51">
        <f>29402*5</f>
        <v>147010</v>
      </c>
      <c r="G7" s="51">
        <f>0.042</f>
        <v>0.042</v>
      </c>
      <c r="H7" s="16">
        <f t="shared" si="0"/>
        <v>6174.42</v>
      </c>
    </row>
    <row r="8" spans="1:8">
      <c r="A8" s="48">
        <v>46035</v>
      </c>
      <c r="B8" s="51"/>
      <c r="C8" s="52"/>
      <c r="D8" s="49"/>
      <c r="E8" s="49" t="s">
        <v>17</v>
      </c>
      <c r="F8" s="51">
        <f>22454+6928+20</f>
        <v>29402</v>
      </c>
      <c r="G8" s="51">
        <v>0.57</v>
      </c>
      <c r="H8" s="16">
        <f t="shared" si="0"/>
        <v>16759.14</v>
      </c>
    </row>
    <row r="9" spans="1:8">
      <c r="A9" s="48">
        <v>46038</v>
      </c>
      <c r="B9" s="49" t="s">
        <v>18</v>
      </c>
      <c r="C9" s="50" t="s">
        <v>19</v>
      </c>
      <c r="D9" s="49" t="s">
        <v>20</v>
      </c>
      <c r="E9" s="49" t="s">
        <v>12</v>
      </c>
      <c r="F9" s="51">
        <f>19889+6344+20</f>
        <v>26253</v>
      </c>
      <c r="G9" s="51">
        <v>0.26</v>
      </c>
      <c r="H9" s="16">
        <f t="shared" si="0"/>
        <v>6825.78</v>
      </c>
    </row>
    <row r="10" spans="1:8">
      <c r="A10" s="48"/>
      <c r="B10" s="51"/>
      <c r="C10" s="52"/>
      <c r="D10" s="49"/>
      <c r="E10" s="51" t="s">
        <v>13</v>
      </c>
      <c r="F10" s="51">
        <f>19889+6344+20</f>
        <v>26253</v>
      </c>
      <c r="G10" s="51">
        <v>0.09</v>
      </c>
      <c r="H10" s="16">
        <f t="shared" si="0"/>
        <v>2362.77</v>
      </c>
    </row>
    <row r="11" spans="1:8">
      <c r="A11" s="48"/>
      <c r="B11" s="51"/>
      <c r="C11" s="52"/>
      <c r="D11" s="49"/>
      <c r="E11" s="51" t="s">
        <v>14</v>
      </c>
      <c r="F11" s="51">
        <v>1586</v>
      </c>
      <c r="G11" s="51">
        <v>0.24</v>
      </c>
      <c r="H11" s="16">
        <f t="shared" si="0"/>
        <v>380.64</v>
      </c>
    </row>
    <row r="12" spans="1:8">
      <c r="A12" s="48">
        <v>46035</v>
      </c>
      <c r="B12" s="51"/>
      <c r="C12" s="52"/>
      <c r="D12" s="49"/>
      <c r="E12" s="51" t="s">
        <v>15</v>
      </c>
      <c r="F12" s="51">
        <f>19889+6344+20</f>
        <v>26253</v>
      </c>
      <c r="G12" s="51">
        <v>0.12</v>
      </c>
      <c r="H12" s="16">
        <f t="shared" si="0"/>
        <v>3150.36</v>
      </c>
    </row>
    <row r="13" spans="1:8">
      <c r="A13" s="48">
        <v>46042</v>
      </c>
      <c r="B13" s="51"/>
      <c r="C13" s="52"/>
      <c r="D13" s="49"/>
      <c r="E13" s="51" t="s">
        <v>21</v>
      </c>
      <c r="F13" s="51">
        <f>26253*4</f>
        <v>105012</v>
      </c>
      <c r="G13" s="51">
        <f>0.042</f>
        <v>0.042</v>
      </c>
      <c r="H13" s="16">
        <f t="shared" si="0"/>
        <v>4410.504</v>
      </c>
    </row>
    <row r="14" spans="1:8">
      <c r="A14" s="48">
        <v>46035</v>
      </c>
      <c r="B14" s="51"/>
      <c r="C14" s="52"/>
      <c r="D14" s="49"/>
      <c r="E14" s="49" t="s">
        <v>17</v>
      </c>
      <c r="F14" s="51">
        <f>19889+6344+20</f>
        <v>26253</v>
      </c>
      <c r="G14" s="51">
        <v>0.57</v>
      </c>
      <c r="H14" s="16">
        <f t="shared" si="0"/>
        <v>14964.21</v>
      </c>
    </row>
    <row r="15" spans="1:8">
      <c r="A15" s="13">
        <v>46039</v>
      </c>
      <c r="B15" s="14" t="s">
        <v>22</v>
      </c>
      <c r="C15" s="53" t="s">
        <v>23</v>
      </c>
      <c r="D15" s="14" t="s">
        <v>24</v>
      </c>
      <c r="E15" s="14" t="s">
        <v>25</v>
      </c>
      <c r="F15" s="15">
        <v>6294</v>
      </c>
      <c r="G15" s="15">
        <v>0.26</v>
      </c>
      <c r="H15" s="43">
        <f t="shared" si="0"/>
        <v>1636.44</v>
      </c>
    </row>
    <row r="16" spans="1:8">
      <c r="A16" s="13"/>
      <c r="B16" s="15"/>
      <c r="C16" s="54"/>
      <c r="D16" s="14"/>
      <c r="E16" s="15" t="s">
        <v>13</v>
      </c>
      <c r="F16" s="15">
        <v>6294</v>
      </c>
      <c r="G16" s="15">
        <v>0.09</v>
      </c>
      <c r="H16" s="43">
        <f t="shared" si="0"/>
        <v>566.46</v>
      </c>
    </row>
    <row r="17" spans="1:8">
      <c r="A17" s="13">
        <v>46037</v>
      </c>
      <c r="B17" s="15"/>
      <c r="C17" s="54"/>
      <c r="D17" s="14"/>
      <c r="E17" s="15" t="s">
        <v>15</v>
      </c>
      <c r="F17" s="15">
        <v>6294</v>
      </c>
      <c r="G17" s="15">
        <v>0.12</v>
      </c>
      <c r="H17" s="43">
        <f t="shared" si="0"/>
        <v>755.28</v>
      </c>
    </row>
    <row r="18" spans="1:8">
      <c r="A18" s="13"/>
      <c r="B18" s="15"/>
      <c r="C18" s="54"/>
      <c r="D18" s="14"/>
      <c r="E18" s="15" t="s">
        <v>21</v>
      </c>
      <c r="F18" s="15">
        <f>6294*4</f>
        <v>25176</v>
      </c>
      <c r="G18" s="15">
        <v>0.042</v>
      </c>
      <c r="H18" s="43">
        <f t="shared" si="0"/>
        <v>1057.392</v>
      </c>
    </row>
    <row r="19" spans="1:8">
      <c r="A19" s="13"/>
      <c r="B19" s="15"/>
      <c r="C19" s="54"/>
      <c r="D19" s="14"/>
      <c r="E19" s="14" t="s">
        <v>17</v>
      </c>
      <c r="F19" s="15">
        <v>6294</v>
      </c>
      <c r="G19" s="15">
        <v>0.57</v>
      </c>
      <c r="H19" s="43">
        <f t="shared" si="0"/>
        <v>3587.58</v>
      </c>
    </row>
    <row r="20" spans="1:8">
      <c r="A20" s="13">
        <v>46042</v>
      </c>
      <c r="B20" s="14" t="s">
        <v>26</v>
      </c>
      <c r="C20" s="18" t="s">
        <v>27</v>
      </c>
      <c r="D20" s="14" t="s">
        <v>28</v>
      </c>
      <c r="E20" s="14" t="s">
        <v>25</v>
      </c>
      <c r="F20" s="15">
        <v>417</v>
      </c>
      <c r="G20" s="15">
        <v>0.26</v>
      </c>
      <c r="H20" s="43">
        <f t="shared" si="0"/>
        <v>108.42</v>
      </c>
    </row>
    <row r="21" spans="1:8">
      <c r="A21" s="13"/>
      <c r="B21" s="15"/>
      <c r="C21" s="19"/>
      <c r="D21" s="14"/>
      <c r="E21" s="15" t="s">
        <v>13</v>
      </c>
      <c r="F21" s="15">
        <v>417</v>
      </c>
      <c r="G21" s="15">
        <v>0.09</v>
      </c>
      <c r="H21" s="43">
        <f t="shared" si="0"/>
        <v>37.53</v>
      </c>
    </row>
    <row r="22" spans="1:8">
      <c r="A22" s="13">
        <v>46040</v>
      </c>
      <c r="B22" s="15"/>
      <c r="C22" s="19"/>
      <c r="D22" s="14"/>
      <c r="E22" s="15" t="s">
        <v>15</v>
      </c>
      <c r="F22" s="15">
        <v>417</v>
      </c>
      <c r="G22" s="15">
        <v>0.12</v>
      </c>
      <c r="H22" s="43">
        <f t="shared" si="0"/>
        <v>50.04</v>
      </c>
    </row>
    <row r="23" spans="1:8">
      <c r="A23" s="13"/>
      <c r="B23" s="15"/>
      <c r="C23" s="19"/>
      <c r="D23" s="14"/>
      <c r="E23" s="15" t="s">
        <v>29</v>
      </c>
      <c r="F23" s="15">
        <f>417*6</f>
        <v>2502</v>
      </c>
      <c r="G23" s="15">
        <f>0.042</f>
        <v>0.042</v>
      </c>
      <c r="H23" s="43">
        <f t="shared" si="0"/>
        <v>105.084</v>
      </c>
    </row>
    <row r="24" spans="1:8">
      <c r="A24" s="13">
        <v>46039</v>
      </c>
      <c r="B24" s="15"/>
      <c r="C24" s="19"/>
      <c r="D24" s="14"/>
      <c r="E24" s="14" t="s">
        <v>17</v>
      </c>
      <c r="F24" s="15">
        <v>417</v>
      </c>
      <c r="G24" s="15">
        <v>0.57</v>
      </c>
      <c r="H24" s="43">
        <f t="shared" si="0"/>
        <v>237.69</v>
      </c>
    </row>
    <row r="25" spans="1:8">
      <c r="H25" s="44">
        <f>SUM(H3:H24)</f>
        <v>77404.36</v>
      </c>
    </row>
  </sheetData>
  <autoFilter xmlns:etc="http://www.wps.cn/officeDocument/2017/etCustomData" ref="A1:H25" etc:filterBottomFollowUsedRange="0">
    <extLst/>
  </autoFilter>
  <mergeCells count="19">
    <mergeCell ref="A1:H1"/>
    <mergeCell ref="A3:A5"/>
    <mergeCell ref="A9:A11"/>
    <mergeCell ref="A15:A16"/>
    <mergeCell ref="A17:A19"/>
    <mergeCell ref="A20:A21"/>
    <mergeCell ref="A22:A23"/>
    <mergeCell ref="B3:B8"/>
    <mergeCell ref="B9:B14"/>
    <mergeCell ref="B15:B19"/>
    <mergeCell ref="B20:B24"/>
    <mergeCell ref="C3:C8"/>
    <mergeCell ref="C9:C14"/>
    <mergeCell ref="C15:C19"/>
    <mergeCell ref="C20:C24"/>
    <mergeCell ref="D3:D8"/>
    <mergeCell ref="D9:D14"/>
    <mergeCell ref="D15:D19"/>
    <mergeCell ref="D20:D2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H9" sqref="H9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46039</v>
      </c>
      <c r="B3" s="14" t="s">
        <v>30</v>
      </c>
      <c r="C3" s="18" t="s">
        <v>31</v>
      </c>
      <c r="D3" s="14" t="s">
        <v>32</v>
      </c>
      <c r="E3" s="14" t="s">
        <v>12</v>
      </c>
      <c r="F3" s="15">
        <f>26174+8456+20</f>
        <v>34650</v>
      </c>
      <c r="G3" s="15">
        <v>0.26</v>
      </c>
      <c r="H3" s="43">
        <f t="shared" ref="H3:H8" si="0">F3*G3</f>
        <v>9009</v>
      </c>
    </row>
    <row r="4" spans="1:8">
      <c r="A4" s="13"/>
      <c r="B4" s="15"/>
      <c r="C4" s="19"/>
      <c r="D4" s="14"/>
      <c r="E4" s="15" t="s">
        <v>13</v>
      </c>
      <c r="F4" s="15">
        <f>26174+8456+20</f>
        <v>34650</v>
      </c>
      <c r="G4" s="15">
        <v>0.09</v>
      </c>
      <c r="H4" s="43">
        <f t="shared" si="0"/>
        <v>3118.5</v>
      </c>
    </row>
    <row r="5" spans="1:8">
      <c r="A5" s="13"/>
      <c r="B5" s="15"/>
      <c r="C5" s="19"/>
      <c r="D5" s="14"/>
      <c r="E5" s="15" t="s">
        <v>14</v>
      </c>
      <c r="F5" s="15">
        <v>2114</v>
      </c>
      <c r="G5" s="15">
        <v>0.24</v>
      </c>
      <c r="H5" s="43">
        <f t="shared" si="0"/>
        <v>507.36</v>
      </c>
    </row>
    <row r="6" spans="1:8">
      <c r="A6" s="45">
        <v>46035</v>
      </c>
      <c r="B6" s="15"/>
      <c r="C6" s="19"/>
      <c r="D6" s="14"/>
      <c r="E6" s="15" t="s">
        <v>15</v>
      </c>
      <c r="F6" s="15">
        <f>26174+8456+20</f>
        <v>34650</v>
      </c>
      <c r="G6" s="15">
        <v>0.12</v>
      </c>
      <c r="H6" s="43">
        <f t="shared" si="0"/>
        <v>4158</v>
      </c>
    </row>
    <row r="7" spans="1:8">
      <c r="A7" s="46"/>
      <c r="B7" s="15"/>
      <c r="C7" s="19"/>
      <c r="D7" s="14"/>
      <c r="E7" s="15" t="s">
        <v>21</v>
      </c>
      <c r="F7" s="15">
        <f>34650*4</f>
        <v>138600</v>
      </c>
      <c r="G7" s="15">
        <f>0.042</f>
        <v>0.042</v>
      </c>
      <c r="H7" s="43">
        <f t="shared" si="0"/>
        <v>5821.2</v>
      </c>
    </row>
    <row r="8" spans="1:8">
      <c r="A8" s="47"/>
      <c r="B8" s="15"/>
      <c r="C8" s="19"/>
      <c r="D8" s="14"/>
      <c r="E8" s="14" t="s">
        <v>17</v>
      </c>
      <c r="F8" s="15">
        <f>26174+8456+20</f>
        <v>34650</v>
      </c>
      <c r="G8" s="15">
        <v>0.57</v>
      </c>
      <c r="H8" s="43">
        <f t="shared" si="0"/>
        <v>19750.5</v>
      </c>
    </row>
    <row r="9" spans="1:8">
      <c r="H9" s="44">
        <f>SUM(H3:H8)</f>
        <v>42364.56</v>
      </c>
    </row>
  </sheetData>
  <autoFilter xmlns:etc="http://www.wps.cn/officeDocument/2017/etCustomData" ref="A1:H9" etc:filterBottomFollowUsedRange="0">
    <extLst/>
  </autoFilter>
  <mergeCells count="6">
    <mergeCell ref="A1:H1"/>
    <mergeCell ref="A3:A5"/>
    <mergeCell ref="A6:A8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H9" sqref="H9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46039</v>
      </c>
      <c r="B3" s="14" t="s">
        <v>33</v>
      </c>
      <c r="C3" s="18" t="s">
        <v>34</v>
      </c>
      <c r="D3" s="14" t="s">
        <v>35</v>
      </c>
      <c r="E3" s="14" t="s">
        <v>12</v>
      </c>
      <c r="F3" s="15">
        <f>27059+8616+20</f>
        <v>35695</v>
      </c>
      <c r="G3" s="15">
        <v>0.26</v>
      </c>
      <c r="H3" s="43">
        <f t="shared" ref="H3:H8" si="0">F3*G3</f>
        <v>9280.7</v>
      </c>
    </row>
    <row r="4" spans="1:8">
      <c r="A4" s="13"/>
      <c r="B4" s="15"/>
      <c r="C4" s="19"/>
      <c r="D4" s="14"/>
      <c r="E4" s="15" t="s">
        <v>13</v>
      </c>
      <c r="F4" s="15">
        <f>27059+8616+20</f>
        <v>35695</v>
      </c>
      <c r="G4" s="15">
        <v>0.09</v>
      </c>
      <c r="H4" s="43">
        <f t="shared" si="0"/>
        <v>3212.55</v>
      </c>
    </row>
    <row r="5" spans="1:8">
      <c r="A5" s="13"/>
      <c r="B5" s="15"/>
      <c r="C5" s="19"/>
      <c r="D5" s="14"/>
      <c r="E5" s="15" t="s">
        <v>14</v>
      </c>
      <c r="F5" s="15">
        <v>2154</v>
      </c>
      <c r="G5" s="15">
        <v>0.24</v>
      </c>
      <c r="H5" s="43">
        <f t="shared" si="0"/>
        <v>516.96</v>
      </c>
    </row>
    <row r="6" spans="1:8">
      <c r="A6" s="13">
        <v>46035</v>
      </c>
      <c r="B6" s="15"/>
      <c r="C6" s="19"/>
      <c r="D6" s="14"/>
      <c r="E6" s="15" t="s">
        <v>15</v>
      </c>
      <c r="F6" s="15">
        <f>27059+8616+20</f>
        <v>35695</v>
      </c>
      <c r="G6" s="15">
        <v>0.12</v>
      </c>
      <c r="H6" s="43">
        <f t="shared" si="0"/>
        <v>4283.4</v>
      </c>
    </row>
    <row r="7" spans="1:8">
      <c r="A7" s="13">
        <v>46040</v>
      </c>
      <c r="B7" s="15"/>
      <c r="C7" s="19"/>
      <c r="D7" s="14"/>
      <c r="E7" s="15" t="s">
        <v>21</v>
      </c>
      <c r="F7" s="15">
        <f>35695*4</f>
        <v>142780</v>
      </c>
      <c r="G7" s="15">
        <f>0.042</f>
        <v>0.042</v>
      </c>
      <c r="H7" s="43">
        <f t="shared" si="0"/>
        <v>5996.76</v>
      </c>
    </row>
    <row r="8" spans="1:8">
      <c r="A8" s="13">
        <v>46035</v>
      </c>
      <c r="B8" s="15"/>
      <c r="C8" s="19"/>
      <c r="D8" s="14"/>
      <c r="E8" s="14" t="s">
        <v>17</v>
      </c>
      <c r="F8" s="15">
        <f>27059+8616+20</f>
        <v>35695</v>
      </c>
      <c r="G8" s="15">
        <v>0.57</v>
      </c>
      <c r="H8" s="43">
        <f t="shared" si="0"/>
        <v>20346.15</v>
      </c>
    </row>
    <row r="9" spans="1:8">
      <c r="H9" s="44">
        <f>SUM(H3:H8)</f>
        <v>43636.52</v>
      </c>
    </row>
  </sheetData>
  <autoFilter xmlns:etc="http://www.wps.cn/officeDocument/2017/etCustomData" ref="A1:H9" etc:filterBottomFollowUsedRange="0">
    <extLst/>
  </autoFilter>
  <mergeCells count="5">
    <mergeCell ref="A1:H1"/>
    <mergeCell ref="A3:A5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zoomScale="115" zoomScaleNormal="115" zoomScaleSheetLayoutView="130" topLeftCell="A27" workbookViewId="0">
      <selection activeCell="E54" sqref="E54"/>
    </sheetView>
  </sheetViews>
  <sheetFormatPr defaultColWidth="8.72727272727273" defaultRowHeight="14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3.6363636363636" style="1" customWidth="1"/>
    <col min="10" max="10" width="8.72727272727273" style="1"/>
    <col min="11" max="11" width="10.5454545454545" style="1"/>
    <col min="12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46038</v>
      </c>
      <c r="B3" s="14" t="s">
        <v>36</v>
      </c>
      <c r="C3" s="14" t="s">
        <v>37</v>
      </c>
      <c r="D3" s="14" t="s">
        <v>38</v>
      </c>
      <c r="E3" s="14" t="s">
        <v>12</v>
      </c>
      <c r="F3" s="15">
        <f>12598+10</f>
        <v>12608</v>
      </c>
      <c r="G3" s="15">
        <v>0.26</v>
      </c>
      <c r="H3" s="16">
        <f t="shared" ref="H3:H20" si="0">F3*G3</f>
        <v>3278.08</v>
      </c>
    </row>
    <row r="4" spans="1:8">
      <c r="A4" s="13"/>
      <c r="B4" s="15"/>
      <c r="C4" s="15"/>
      <c r="D4" s="14"/>
      <c r="E4" s="15" t="s">
        <v>13</v>
      </c>
      <c r="F4" s="15">
        <f>12598+10</f>
        <v>12608</v>
      </c>
      <c r="G4" s="15">
        <v>0.09</v>
      </c>
      <c r="H4" s="16">
        <f t="shared" si="0"/>
        <v>1134.72</v>
      </c>
    </row>
    <row r="5" spans="1:8">
      <c r="A5" s="13">
        <v>46035</v>
      </c>
      <c r="B5" s="15"/>
      <c r="C5" s="15"/>
      <c r="D5" s="14"/>
      <c r="E5" s="15" t="s">
        <v>15</v>
      </c>
      <c r="F5" s="15">
        <f>12598+10</f>
        <v>12608</v>
      </c>
      <c r="G5" s="15">
        <v>0.12</v>
      </c>
      <c r="H5" s="16">
        <f t="shared" si="0"/>
        <v>1512.96</v>
      </c>
    </row>
    <row r="6" spans="1:8">
      <c r="A6" s="13">
        <v>46043</v>
      </c>
      <c r="B6" s="15"/>
      <c r="C6" s="15"/>
      <c r="D6" s="14"/>
      <c r="E6" s="15" t="s">
        <v>21</v>
      </c>
      <c r="F6" s="15">
        <f>12608*4</f>
        <v>50432</v>
      </c>
      <c r="G6" s="15">
        <f>0.042</f>
        <v>0.042</v>
      </c>
      <c r="H6" s="16">
        <f t="shared" si="0"/>
        <v>2118.144</v>
      </c>
    </row>
    <row r="7" spans="1:8">
      <c r="A7" s="13">
        <v>46035</v>
      </c>
      <c r="B7" s="15"/>
      <c r="C7" s="15"/>
      <c r="D7" s="14"/>
      <c r="E7" s="14" t="s">
        <v>17</v>
      </c>
      <c r="F7" s="15">
        <f>12598+10</f>
        <v>12608</v>
      </c>
      <c r="G7" s="15">
        <v>0.57</v>
      </c>
      <c r="H7" s="16">
        <f t="shared" si="0"/>
        <v>7186.56</v>
      </c>
    </row>
    <row r="8" spans="1:8">
      <c r="A8" s="17">
        <v>46036</v>
      </c>
      <c r="B8" s="14" t="s">
        <v>39</v>
      </c>
      <c r="C8" s="18" t="s">
        <v>40</v>
      </c>
      <c r="D8" s="14" t="s">
        <v>41</v>
      </c>
      <c r="E8" s="14" t="s">
        <v>12</v>
      </c>
      <c r="F8" s="15">
        <f t="shared" ref="F8:F11" si="1">24204+7464+20</f>
        <v>31688</v>
      </c>
      <c r="G8" s="15">
        <v>0.26</v>
      </c>
      <c r="H8" s="16">
        <f t="shared" si="0"/>
        <v>8238.88</v>
      </c>
    </row>
    <row r="9" spans="1:8">
      <c r="A9" s="17"/>
      <c r="B9" s="15"/>
      <c r="C9" s="19"/>
      <c r="D9" s="14"/>
      <c r="E9" s="15" t="s">
        <v>13</v>
      </c>
      <c r="F9" s="15">
        <f t="shared" si="1"/>
        <v>31688</v>
      </c>
      <c r="G9" s="15">
        <v>0.09</v>
      </c>
      <c r="H9" s="16">
        <f t="shared" si="0"/>
        <v>2851.92</v>
      </c>
    </row>
    <row r="10" spans="1:8">
      <c r="A10" s="17"/>
      <c r="B10" s="15"/>
      <c r="C10" s="19"/>
      <c r="D10" s="14"/>
      <c r="E10" s="15" t="s">
        <v>14</v>
      </c>
      <c r="F10" s="15">
        <v>1866</v>
      </c>
      <c r="G10" s="15">
        <v>0.24</v>
      </c>
      <c r="H10" s="16">
        <f t="shared" si="0"/>
        <v>447.84</v>
      </c>
    </row>
    <row r="11" spans="1:8">
      <c r="A11" s="17">
        <v>46035</v>
      </c>
      <c r="B11" s="15"/>
      <c r="C11" s="19"/>
      <c r="D11" s="14"/>
      <c r="E11" s="15" t="s">
        <v>15</v>
      </c>
      <c r="F11" s="15">
        <f t="shared" si="1"/>
        <v>31688</v>
      </c>
      <c r="G11" s="15">
        <v>0.12</v>
      </c>
      <c r="H11" s="16">
        <f t="shared" si="0"/>
        <v>3802.56</v>
      </c>
    </row>
    <row r="12" spans="1:8">
      <c r="A12" s="17">
        <v>46038</v>
      </c>
      <c r="B12" s="15"/>
      <c r="C12" s="19"/>
      <c r="D12" s="14"/>
      <c r="E12" s="15" t="s">
        <v>21</v>
      </c>
      <c r="F12" s="15">
        <f>31688*4</f>
        <v>126752</v>
      </c>
      <c r="G12" s="15">
        <f>0.042</f>
        <v>0.042</v>
      </c>
      <c r="H12" s="16">
        <f t="shared" si="0"/>
        <v>5323.584</v>
      </c>
    </row>
    <row r="13" spans="1:8">
      <c r="A13" s="17">
        <v>46035</v>
      </c>
      <c r="B13" s="15"/>
      <c r="C13" s="19"/>
      <c r="D13" s="14"/>
      <c r="E13" s="14" t="s">
        <v>17</v>
      </c>
      <c r="F13" s="15">
        <f>24204+7464+20</f>
        <v>31688</v>
      </c>
      <c r="G13" s="15">
        <v>0.57</v>
      </c>
      <c r="H13" s="16">
        <f t="shared" si="0"/>
        <v>18062.16</v>
      </c>
    </row>
    <row r="14" spans="1:8">
      <c r="A14" s="20"/>
      <c r="B14" s="14" t="s">
        <v>42</v>
      </c>
      <c r="C14" s="18" t="s">
        <v>43</v>
      </c>
      <c r="D14" s="14" t="s">
        <v>44</v>
      </c>
      <c r="E14" s="14" t="s">
        <v>12</v>
      </c>
      <c r="F14" s="15">
        <f>6196+1353+13</f>
        <v>7562</v>
      </c>
      <c r="G14" s="15">
        <v>0.26</v>
      </c>
      <c r="H14" s="16">
        <f t="shared" si="0"/>
        <v>1966.12</v>
      </c>
    </row>
    <row r="15" spans="1:8">
      <c r="A15" s="17">
        <v>46038</v>
      </c>
      <c r="B15" s="15"/>
      <c r="C15" s="19"/>
      <c r="D15" s="14"/>
      <c r="E15" s="15" t="s">
        <v>13</v>
      </c>
      <c r="F15" s="15">
        <v>7562</v>
      </c>
      <c r="G15" s="15">
        <v>0.09</v>
      </c>
      <c r="H15" s="16">
        <f t="shared" si="0"/>
        <v>680.58</v>
      </c>
    </row>
    <row r="16" spans="1:8">
      <c r="A16" s="17"/>
      <c r="B16" s="15"/>
      <c r="C16" s="19"/>
      <c r="D16" s="14"/>
      <c r="E16" s="15" t="s">
        <v>14</v>
      </c>
      <c r="F16" s="15">
        <v>451</v>
      </c>
      <c r="G16" s="15">
        <v>0.24</v>
      </c>
      <c r="H16" s="16">
        <f t="shared" si="0"/>
        <v>108.24</v>
      </c>
    </row>
    <row r="17" spans="1:8">
      <c r="A17" s="17"/>
      <c r="B17" s="15"/>
      <c r="C17" s="19"/>
      <c r="D17" s="14"/>
      <c r="E17" s="14" t="s">
        <v>45</v>
      </c>
      <c r="F17" s="15">
        <f>6196+1353+13</f>
        <v>7562</v>
      </c>
      <c r="G17" s="15">
        <v>0.26</v>
      </c>
      <c r="H17" s="16">
        <f t="shared" si="0"/>
        <v>1966.12</v>
      </c>
    </row>
    <row r="18" spans="1:8">
      <c r="A18" s="20">
        <v>46034</v>
      </c>
      <c r="B18" s="15"/>
      <c r="C18" s="19"/>
      <c r="D18" s="14"/>
      <c r="E18" s="15" t="s">
        <v>46</v>
      </c>
      <c r="F18" s="15">
        <v>7562</v>
      </c>
      <c r="G18" s="15">
        <v>0.148</v>
      </c>
      <c r="H18" s="16">
        <f t="shared" si="0"/>
        <v>1119.176</v>
      </c>
    </row>
    <row r="19" spans="1:8">
      <c r="A19" s="21"/>
      <c r="B19" s="15"/>
      <c r="C19" s="19"/>
      <c r="D19" s="14"/>
      <c r="E19" s="15" t="s">
        <v>16</v>
      </c>
      <c r="F19" s="15">
        <f>7562*5</f>
        <v>37810</v>
      </c>
      <c r="G19" s="15">
        <f>0.042</f>
        <v>0.042</v>
      </c>
      <c r="H19" s="16">
        <f t="shared" si="0"/>
        <v>1588.02</v>
      </c>
    </row>
    <row r="20" spans="1:8">
      <c r="A20" s="22"/>
      <c r="B20" s="15"/>
      <c r="C20" s="19"/>
      <c r="D20" s="14"/>
      <c r="E20" s="14" t="s">
        <v>17</v>
      </c>
      <c r="F20" s="15">
        <v>7562</v>
      </c>
      <c r="G20" s="15">
        <v>0.57</v>
      </c>
      <c r="H20" s="16">
        <f t="shared" si="0"/>
        <v>4310.34</v>
      </c>
    </row>
    <row r="21" spans="1:8">
      <c r="H21" s="2">
        <f>SUM(H3:H20)</f>
        <v>65696.004</v>
      </c>
    </row>
    <row r="23" spans="1:8">
      <c r="A23" s="13">
        <v>46037</v>
      </c>
      <c r="B23" s="14" t="s">
        <v>9</v>
      </c>
      <c r="C23" s="18" t="s">
        <v>10</v>
      </c>
      <c r="D23" s="14" t="s">
        <v>11</v>
      </c>
      <c r="E23" s="14" t="s">
        <v>12</v>
      </c>
      <c r="F23" s="15">
        <f t="shared" ref="F23:F26" si="2">22454+6928+20</f>
        <v>29402</v>
      </c>
      <c r="G23" s="15">
        <v>0.26</v>
      </c>
      <c r="H23" s="16">
        <f t="shared" ref="H23:H44" si="3">F23*G23</f>
        <v>7644.52</v>
      </c>
    </row>
    <row r="24" spans="1:8">
      <c r="A24" s="13"/>
      <c r="B24" s="15"/>
      <c r="C24" s="19"/>
      <c r="D24" s="14"/>
      <c r="E24" s="15" t="s">
        <v>13</v>
      </c>
      <c r="F24" s="15">
        <f t="shared" si="2"/>
        <v>29402</v>
      </c>
      <c r="G24" s="15">
        <v>0.09</v>
      </c>
      <c r="H24" s="16">
        <f t="shared" si="3"/>
        <v>2646.18</v>
      </c>
    </row>
    <row r="25" spans="1:8">
      <c r="A25" s="13"/>
      <c r="B25" s="15"/>
      <c r="C25" s="19"/>
      <c r="D25" s="14"/>
      <c r="E25" s="15" t="s">
        <v>14</v>
      </c>
      <c r="F25" s="15">
        <v>1732</v>
      </c>
      <c r="G25" s="15">
        <v>0.24</v>
      </c>
      <c r="H25" s="16">
        <f t="shared" si="3"/>
        <v>415.68</v>
      </c>
    </row>
    <row r="26" spans="1:8">
      <c r="A26" s="13">
        <v>46035</v>
      </c>
      <c r="B26" s="15"/>
      <c r="C26" s="19"/>
      <c r="D26" s="14"/>
      <c r="E26" s="15" t="s">
        <v>15</v>
      </c>
      <c r="F26" s="15">
        <f t="shared" si="2"/>
        <v>29402</v>
      </c>
      <c r="G26" s="15">
        <v>0.12</v>
      </c>
      <c r="H26" s="16">
        <f t="shared" si="3"/>
        <v>3528.24</v>
      </c>
    </row>
    <row r="27" spans="1:8">
      <c r="A27" s="13">
        <v>46041</v>
      </c>
      <c r="B27" s="15"/>
      <c r="C27" s="19"/>
      <c r="D27" s="14"/>
      <c r="E27" s="15" t="s">
        <v>16</v>
      </c>
      <c r="F27" s="15">
        <f>29402*5</f>
        <v>147010</v>
      </c>
      <c r="G27" s="15">
        <f>0.042</f>
        <v>0.042</v>
      </c>
      <c r="H27" s="16">
        <f t="shared" si="3"/>
        <v>6174.42</v>
      </c>
    </row>
    <row r="28" spans="1:8">
      <c r="A28" s="13">
        <v>46035</v>
      </c>
      <c r="B28" s="15"/>
      <c r="C28" s="19"/>
      <c r="D28" s="14"/>
      <c r="E28" s="14" t="s">
        <v>17</v>
      </c>
      <c r="F28" s="15">
        <f>22454+6928+20</f>
        <v>29402</v>
      </c>
      <c r="G28" s="15">
        <v>0.57</v>
      </c>
      <c r="H28" s="16">
        <f t="shared" si="3"/>
        <v>16759.14</v>
      </c>
    </row>
    <row r="29" spans="1:8">
      <c r="A29" s="13">
        <v>46038</v>
      </c>
      <c r="B29" s="14" t="s">
        <v>18</v>
      </c>
      <c r="C29" s="18" t="s">
        <v>19</v>
      </c>
      <c r="D29" s="14" t="s">
        <v>20</v>
      </c>
      <c r="E29" s="14" t="s">
        <v>12</v>
      </c>
      <c r="F29" s="15">
        <f t="shared" ref="F29:F32" si="4">19889+6344+20</f>
        <v>26253</v>
      </c>
      <c r="G29" s="15">
        <v>0.26</v>
      </c>
      <c r="H29" s="16">
        <f t="shared" si="3"/>
        <v>6825.78</v>
      </c>
    </row>
    <row r="30" spans="1:8">
      <c r="A30" s="13"/>
      <c r="B30" s="15"/>
      <c r="C30" s="19"/>
      <c r="D30" s="14"/>
      <c r="E30" s="15" t="s">
        <v>13</v>
      </c>
      <c r="F30" s="15">
        <f t="shared" si="4"/>
        <v>26253</v>
      </c>
      <c r="G30" s="15">
        <v>0.09</v>
      </c>
      <c r="H30" s="16">
        <f t="shared" si="3"/>
        <v>2362.77</v>
      </c>
    </row>
    <row r="31" spans="1:8">
      <c r="A31" s="13"/>
      <c r="B31" s="15"/>
      <c r="C31" s="19"/>
      <c r="D31" s="14"/>
      <c r="E31" s="15" t="s">
        <v>14</v>
      </c>
      <c r="F31" s="15">
        <v>1586</v>
      </c>
      <c r="G31" s="15">
        <v>0.24</v>
      </c>
      <c r="H31" s="16">
        <f t="shared" si="3"/>
        <v>380.64</v>
      </c>
    </row>
    <row r="32" spans="1:8">
      <c r="A32" s="13">
        <v>46035</v>
      </c>
      <c r="B32" s="15"/>
      <c r="C32" s="19"/>
      <c r="D32" s="14"/>
      <c r="E32" s="15" t="s">
        <v>15</v>
      </c>
      <c r="F32" s="15">
        <f t="shared" si="4"/>
        <v>26253</v>
      </c>
      <c r="G32" s="15">
        <v>0.12</v>
      </c>
      <c r="H32" s="16">
        <f t="shared" si="3"/>
        <v>3150.36</v>
      </c>
    </row>
    <row r="33" spans="1:10">
      <c r="A33" s="13">
        <v>46042</v>
      </c>
      <c r="B33" s="15"/>
      <c r="C33" s="19"/>
      <c r="D33" s="14"/>
      <c r="E33" s="15" t="s">
        <v>21</v>
      </c>
      <c r="F33" s="15">
        <f>26253*4</f>
        <v>105012</v>
      </c>
      <c r="G33" s="15">
        <f>0.042</f>
        <v>0.042</v>
      </c>
      <c r="H33" s="16">
        <f t="shared" si="3"/>
        <v>4410.504</v>
      </c>
    </row>
    <row r="34" spans="1:10">
      <c r="A34" s="13">
        <v>46035</v>
      </c>
      <c r="B34" s="15"/>
      <c r="C34" s="19"/>
      <c r="D34" s="14"/>
      <c r="E34" s="14" t="s">
        <v>17</v>
      </c>
      <c r="F34" s="15">
        <f>19889+6344+20</f>
        <v>26253</v>
      </c>
      <c r="G34" s="15">
        <v>0.57</v>
      </c>
      <c r="H34" s="16">
        <f t="shared" si="3"/>
        <v>14964.21</v>
      </c>
    </row>
    <row r="35" spans="1:10">
      <c r="A35" s="23">
        <v>46038</v>
      </c>
      <c r="B35" s="14" t="s">
        <v>47</v>
      </c>
      <c r="C35" s="18" t="s">
        <v>48</v>
      </c>
      <c r="D35" s="14" t="s">
        <v>49</v>
      </c>
      <c r="E35" s="14" t="s">
        <v>25</v>
      </c>
      <c r="F35" s="15">
        <v>18900</v>
      </c>
      <c r="G35" s="15">
        <v>0.26</v>
      </c>
      <c r="H35" s="24">
        <f t="shared" si="3"/>
        <v>4914</v>
      </c>
    </row>
    <row r="36" spans="1:10">
      <c r="A36" s="25"/>
      <c r="B36" s="15"/>
      <c r="C36" s="19"/>
      <c r="D36" s="14"/>
      <c r="E36" s="15" t="s">
        <v>13</v>
      </c>
      <c r="F36" s="15">
        <v>18900</v>
      </c>
      <c r="G36" s="15">
        <v>0.09</v>
      </c>
      <c r="H36" s="24">
        <f t="shared" si="3"/>
        <v>1701</v>
      </c>
    </row>
    <row r="37" spans="1:10">
      <c r="A37" s="23">
        <v>46036</v>
      </c>
      <c r="B37" s="15"/>
      <c r="C37" s="19"/>
      <c r="D37" s="14"/>
      <c r="E37" s="15" t="s">
        <v>15</v>
      </c>
      <c r="F37" s="15">
        <v>18900</v>
      </c>
      <c r="G37" s="15">
        <v>0.12</v>
      </c>
      <c r="H37" s="24">
        <f t="shared" si="3"/>
        <v>2268</v>
      </c>
    </row>
    <row r="38" spans="1:10">
      <c r="A38" s="25"/>
      <c r="B38" s="15"/>
      <c r="C38" s="19"/>
      <c r="D38" s="14"/>
      <c r="E38" s="15" t="s">
        <v>29</v>
      </c>
      <c r="F38" s="15">
        <f>18900*6</f>
        <v>113400</v>
      </c>
      <c r="G38" s="15">
        <f>0.042</f>
        <v>0.042</v>
      </c>
      <c r="H38" s="24">
        <f t="shared" si="3"/>
        <v>4762.8</v>
      </c>
    </row>
    <row r="39" spans="1:10">
      <c r="A39" s="26"/>
      <c r="B39" s="15"/>
      <c r="C39" s="19"/>
      <c r="D39" s="14"/>
      <c r="E39" s="14" t="s">
        <v>17</v>
      </c>
      <c r="F39" s="15">
        <v>18900</v>
      </c>
      <c r="G39" s="15">
        <v>0.57</v>
      </c>
      <c r="H39" s="16">
        <f t="shared" si="3"/>
        <v>10773</v>
      </c>
    </row>
    <row r="40" spans="1:10">
      <c r="A40" s="13">
        <v>46042</v>
      </c>
      <c r="B40" s="14" t="s">
        <v>26</v>
      </c>
      <c r="C40" s="18" t="s">
        <v>27</v>
      </c>
      <c r="D40" s="14" t="s">
        <v>28</v>
      </c>
      <c r="E40" s="14" t="s">
        <v>25</v>
      </c>
      <c r="F40" s="15">
        <v>417</v>
      </c>
      <c r="G40" s="15">
        <v>0.26</v>
      </c>
      <c r="H40" s="16">
        <f t="shared" si="3"/>
        <v>108.42</v>
      </c>
    </row>
    <row r="41" spans="1:10">
      <c r="A41" s="13"/>
      <c r="B41" s="15"/>
      <c r="C41" s="19"/>
      <c r="D41" s="14"/>
      <c r="E41" s="15" t="s">
        <v>13</v>
      </c>
      <c r="F41" s="15">
        <v>417</v>
      </c>
      <c r="G41" s="15">
        <v>0.09</v>
      </c>
      <c r="H41" s="16">
        <f t="shared" si="3"/>
        <v>37.53</v>
      </c>
    </row>
    <row r="42" spans="1:10">
      <c r="A42" s="13">
        <v>46040</v>
      </c>
      <c r="B42" s="15"/>
      <c r="C42" s="19"/>
      <c r="D42" s="14"/>
      <c r="E42" s="15" t="s">
        <v>15</v>
      </c>
      <c r="F42" s="15">
        <v>417</v>
      </c>
      <c r="G42" s="15">
        <v>0.12</v>
      </c>
      <c r="H42" s="16">
        <f t="shared" si="3"/>
        <v>50.04</v>
      </c>
    </row>
    <row r="43" spans="1:10">
      <c r="A43" s="13"/>
      <c r="B43" s="15"/>
      <c r="C43" s="19"/>
      <c r="D43" s="14"/>
      <c r="E43" s="15" t="s">
        <v>29</v>
      </c>
      <c r="F43" s="15">
        <f>417*6</f>
        <v>2502</v>
      </c>
      <c r="G43" s="15">
        <f>0.042</f>
        <v>0.042</v>
      </c>
      <c r="H43" s="16">
        <f t="shared" si="3"/>
        <v>105.084</v>
      </c>
    </row>
    <row r="44" spans="1:10">
      <c r="A44" s="13">
        <v>46039</v>
      </c>
      <c r="B44" s="15"/>
      <c r="C44" s="19"/>
      <c r="D44" s="14"/>
      <c r="E44" s="14" t="s">
        <v>17</v>
      </c>
      <c r="F44" s="15">
        <v>417</v>
      </c>
      <c r="G44" s="15">
        <v>0.57</v>
      </c>
      <c r="H44" s="16">
        <f t="shared" si="3"/>
        <v>237.69</v>
      </c>
    </row>
    <row r="45" spans="1:10">
      <c r="H45" s="2">
        <f>SUM(H23:H44)</f>
        <v>94220.008</v>
      </c>
    </row>
    <row r="48" ht="28.5" spans="1:10">
      <c r="A48" s="27" t="s">
        <v>50</v>
      </c>
      <c r="B48" s="27"/>
      <c r="C48" s="27"/>
      <c r="D48" s="27"/>
      <c r="E48" s="27"/>
      <c r="F48" s="27"/>
      <c r="G48" s="27"/>
      <c r="H48" s="28"/>
      <c r="I48" s="27"/>
      <c r="J48" s="27"/>
    </row>
    <row r="49" ht="29" spans="1:10">
      <c r="A49" s="29" t="s">
        <v>51</v>
      </c>
      <c r="B49" s="29" t="s">
        <v>52</v>
      </c>
      <c r="C49" s="29" t="s">
        <v>53</v>
      </c>
      <c r="D49" s="30" t="s">
        <v>54</v>
      </c>
      <c r="E49" s="29" t="s">
        <v>55</v>
      </c>
      <c r="F49" s="31" t="s">
        <v>56</v>
      </c>
      <c r="G49" s="29" t="s">
        <v>57</v>
      </c>
      <c r="H49" s="32" t="s">
        <v>58</v>
      </c>
      <c r="I49" s="30" t="s">
        <v>59</v>
      </c>
      <c r="J49" s="29" t="s">
        <v>60</v>
      </c>
    </row>
    <row r="50" ht="43" spans="1:10">
      <c r="A50" s="29"/>
      <c r="B50" s="29"/>
      <c r="C50" s="29"/>
      <c r="D50" s="33" t="s">
        <v>61</v>
      </c>
      <c r="E50" s="29"/>
      <c r="F50" s="34" t="s">
        <v>62</v>
      </c>
      <c r="G50" s="29"/>
      <c r="H50" s="32"/>
      <c r="I50" s="35" t="s">
        <v>63</v>
      </c>
      <c r="J50" s="29"/>
    </row>
    <row r="51" ht="35" spans="1:10">
      <c r="A51" s="36">
        <v>1</v>
      </c>
      <c r="B51" s="37">
        <v>46124</v>
      </c>
      <c r="C51" s="38" t="s">
        <v>64</v>
      </c>
      <c r="D51" s="39" t="s">
        <v>65</v>
      </c>
      <c r="E51" s="38" t="s">
        <v>66</v>
      </c>
      <c r="F51" s="38" t="s">
        <v>66</v>
      </c>
      <c r="G51" s="38" t="s">
        <v>66</v>
      </c>
      <c r="H51" s="40" t="s">
        <v>66</v>
      </c>
      <c r="I51" s="41">
        <v>159916.012</v>
      </c>
      <c r="J51" s="42"/>
    </row>
  </sheetData>
  <autoFilter xmlns:etc="http://www.wps.cn/officeDocument/2017/etCustomData" ref="A1:H8" etc:filterBottomFollowUsedRange="0">
    <extLst/>
  </autoFilter>
  <mergeCells count="40">
    <mergeCell ref="A1:H1"/>
    <mergeCell ref="A48:J48"/>
    <mergeCell ref="A3:A4"/>
    <mergeCell ref="A8:A10"/>
    <mergeCell ref="A15:A17"/>
    <mergeCell ref="A18:A20"/>
    <mergeCell ref="A23:A25"/>
    <mergeCell ref="A29:A31"/>
    <mergeCell ref="A35:A36"/>
    <mergeCell ref="A37:A39"/>
    <mergeCell ref="A40:A41"/>
    <mergeCell ref="A42:A43"/>
    <mergeCell ref="A49:A50"/>
    <mergeCell ref="B3:B7"/>
    <mergeCell ref="B8:B13"/>
    <mergeCell ref="B14:B20"/>
    <mergeCell ref="B23:B28"/>
    <mergeCell ref="B29:B34"/>
    <mergeCell ref="B35:B39"/>
    <mergeCell ref="B40:B44"/>
    <mergeCell ref="B49:B50"/>
    <mergeCell ref="C3:C7"/>
    <mergeCell ref="C8:C13"/>
    <mergeCell ref="C14:C20"/>
    <mergeCell ref="C23:C28"/>
    <mergeCell ref="C29:C34"/>
    <mergeCell ref="C35:C39"/>
    <mergeCell ref="C40:C44"/>
    <mergeCell ref="C49:C50"/>
    <mergeCell ref="D3:D7"/>
    <mergeCell ref="D8:D13"/>
    <mergeCell ref="D14:D20"/>
    <mergeCell ref="D23:D28"/>
    <mergeCell ref="D29:D34"/>
    <mergeCell ref="D35:D39"/>
    <mergeCell ref="D40:D44"/>
    <mergeCell ref="E49:E50"/>
    <mergeCell ref="G49:G50"/>
    <mergeCell ref="H49:H50"/>
    <mergeCell ref="J49:J50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圣琪</vt:lpstr>
      <vt:lpstr>谷润</vt:lpstr>
      <vt:lpstr>正信</vt:lpstr>
      <vt:lpstr>大正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2026-04-12T14:52:15Z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