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11" activeTab="15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state="hidden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6月人民币剩余金额 (2)" sheetId="49" r:id="rId13"/>
    <sheet name="7月人民币" sheetId="36" r:id="rId14"/>
    <sheet name="7月人民币 (2)" sheetId="50" r:id="rId15"/>
    <sheet name="7月人民币 (3)" sheetId="51" r:id="rId16"/>
    <sheet name="8月人民币 " sheetId="38" r:id="rId17"/>
    <sheet name="9月人民币" sheetId="39" r:id="rId18"/>
    <sheet name="10月人民币" sheetId="40" r:id="rId19"/>
    <sheet name="11月人民币 " sheetId="41" r:id="rId20"/>
    <sheet name="12月人民币" sheetId="42" r:id="rId21"/>
    <sheet name="2026年1月人民币 " sheetId="43" r:id="rId22"/>
    <sheet name="2026年3月人民币" sheetId="48" r:id="rId23"/>
    <sheet name="美金已付" sheetId="25" state="hidden" r:id="rId24"/>
    <sheet name="美金" sheetId="37" r:id="rId25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3" hidden="1">'7月人民币'!$A$1:$I$121</definedName>
    <definedName name="_xlnm._FilterDatabase" localSheetId="14" hidden="1">'7月人民币 (2)'!$A$1:$I$134</definedName>
    <definedName name="_xlnm._FilterDatabase" localSheetId="15" hidden="1">'7月人民币 (3)'!$A$1:$I$137</definedName>
    <definedName name="_xlnm._FilterDatabase" localSheetId="16" hidden="1">'8月人民币 '!$A$1:$I$78</definedName>
    <definedName name="_xlnm._FilterDatabase" localSheetId="17" hidden="1">'9月人民币'!$A$1:$I$65</definedName>
    <definedName name="_xlnm._FilterDatabase" localSheetId="18" hidden="1">'10月人民币'!$A$1:$I$47</definedName>
    <definedName name="_xlnm._FilterDatabase" localSheetId="19" hidden="1">'11月人民币 '!$A$1:$I$59</definedName>
    <definedName name="_xlnm._FilterDatabase" localSheetId="20" hidden="1">'12月人民币'!$A$1:$I$71</definedName>
    <definedName name="_xlnm._FilterDatabase" localSheetId="21" hidden="1">'2026年1月人民币 '!$A$1:$I$62</definedName>
    <definedName name="_xlnm._FilterDatabase" localSheetId="23" hidden="1">美金已付!$A$1:$I$71</definedName>
    <definedName name="_xlnm._FilterDatabase" localSheetId="24" hidden="1">美金!$A$1:$I$44</definedName>
    <definedName name="_xlnm._FilterDatabase" localSheetId="11" hidden="1">'6月人民币剩余金额'!$A$1:$I$28</definedName>
    <definedName name="_xlnm._FilterDatabase" localSheetId="22" hidden="1">'2026年3月人民币'!$A$1:$I$60</definedName>
    <definedName name="_xlnm._FilterDatabase" localSheetId="12" hidden="1">'6月人民币剩余金额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<sst xmlns="http://schemas.openxmlformats.org/spreadsheetml/2006/main" count="3866" uniqueCount="820">
  <si>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</si>
  <si>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</si>
  <si>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</si>
  <si>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</si>
  <si>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</si>
  <si>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</si>
  <si>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</si>
  <si>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</si>
  <si>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</si>
  <si>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</si>
  <si>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</si>
  <si>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</si>
  <si>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</si>
  <si>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</si>
  <si>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</si>
  <si>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</si>
  <si>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</si>
  <si>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</si>
  <si>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</si>
  <si>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</si>
  <si>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</si>
  <si>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</si>
  <si>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</si>
  <si>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</si>
  <si>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</si>
  <si>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</si>
  <si>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</si>
  <si>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</si>
  <si>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</si>
  <si>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</si>
  <si>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</si>
  <si>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</si>
  <si>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</si>
  <si>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</si>
  <si>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</si>
  <si>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</si>
  <si>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</si>
  <si>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</si>
  <si>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</si>
  <si>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</si>
  <si>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</si>
  <si>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</si>
  <si>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</si>
  <si>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</si>
  <si>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</si>
  <si>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</si>
  <si>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</si>
  <si>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</si>
  <si>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</si>
  <si>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</si>
  <si>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</si>
  <si>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</si>
  <si>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</si>
  <si>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</si>
  <si>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</si>
  <si>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</si>
  <si>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</si>
  <si>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</si>
  <si>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</si>
  <si>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</si>
  <si>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</si>
  <si>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</si>
  <si>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</si>
  <si>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</si>
  <si>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</si>
  <si>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</si>
  <si>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</si>
  <si>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</si>
  <si>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</si>
  <si>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</si>
  <si>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</si>
  <si>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</si>
  <si>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</si>
  <si>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</si>
  <si>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</si>
  <si>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</si>
  <si>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</si>
  <si>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</si>
  <si>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</si>
  <si>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</si>
  <si>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</si>
  <si>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</si>
  <si>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</si>
  <si>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</si>
  <si>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</si>
  <si>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</si>
  <si>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</si>
  <si>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</si>
  <si>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</si>
  <si>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</si>
  <si>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</si>
  <si>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</si>
  <si>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</si>
  <si>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</si>
  <si>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</si>
  <si>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</si>
  <si>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</si>
  <si>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</si>
  <si>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</si>
  <si>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</si>
  <si>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</si>
  <si>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</si>
  <si>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</si>
  <si>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</si>
  <si>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</si>
  <si>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</si>
  <si>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</si>
  <si>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</si>
  <si>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</si>
  <si>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</si>
  <si>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</si>
  <si>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</si>
  <si>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</si>
  <si>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</si>
  <si>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</si>
  <si>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</si>
  <si>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</si>
  <si>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</si>
  <si>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</si>
  <si>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</si>
  <si>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</si>
  <si>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</si>
  <si>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</si>
  <si>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</si>
  <si>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</si>
  <si>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</si>
  <si>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</si>
  <si>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</si>
  <si>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</si>
  <si>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</si>
  <si>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</si>
  <si>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</si>
  <si>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</si>
  <si>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</si>
  <si>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</si>
  <si>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</si>
  <si>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</si>
  <si>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</si>
  <si>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</si>
  <si>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</si>
  <si>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</si>
  <si>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</si>
  <si>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</si>
  <si>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</si>
  <si>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</si>
  <si>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</si>
  <si>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</si>
  <si>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</si>
  <si>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</si>
  <si>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</si>
  <si>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</si>
  <si>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</si>
  <si>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</si>
  <si>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</si>
  <si>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</si>
  <si>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</si>
  <si>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</si>
  <si>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</si>
  <si>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</si>
  <si>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</si>
  <si>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</si>
  <si>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</si>
  <si>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</si>
  <si>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</si>
  <si>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</si>
  <si>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</si>
  <si>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</si>
  <si>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</si>
  <si>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</si>
  <si>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</si>
  <si>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</si>
  <si>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</si>
  <si>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</si>
  <si>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</si>
  <si>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</si>
  <si>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</si>
  <si>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</si>
  <si>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</si>
  <si>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</si>
  <si>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</si>
  <si>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</si>
  <si>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</si>
  <si>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</si>
  <si>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</si>
  <si>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</si>
  <si>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</si>
  <si>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</si>
  <si>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</si>
  <si>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</si>
  <si>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</si>
  <si>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</si>
  <si>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</si>
  <si>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</si>
  <si>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</si>
  <si>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</si>
  <si>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</si>
  <si>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</si>
  <si>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</si>
  <si>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</si>
  <si>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</si>
  <si>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</si>
  <si>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</si>
  <si>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</si>
  <si>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</si>
  <si>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</si>
  <si>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</si>
  <si>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</si>
  <si>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</si>
  <si>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</si>
  <si>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</si>
  <si>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</si>
  <si>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</si>
  <si>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</si>
  <si>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</si>
  <si>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</si>
  <si>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</si>
  <si>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</si>
  <si>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</si>
  <si>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</si>
  <si>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</si>
  <si>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</si>
  <si>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</si>
  <si>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</si>
  <si>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</si>
  <si>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</si>
  <si>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</si>
  <si>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</si>
  <si>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</si>
  <si>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</si>
  <si>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</si>
  <si>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</si>
  <si>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</si>
  <si>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</si>
  <si>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</si>
  <si>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</si>
  <si>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</si>
  <si>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</si>
  <si>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</si>
  <si>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</si>
  <si>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</si>
  <si>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</si>
  <si>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</si>
  <si>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</si>
  <si>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</si>
  <si>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</si>
  <si>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</si>
  <si>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</si>
  <si>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</si>
  <si>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</si>
  <si>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</si>
  <si>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</si>
  <si>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</si>
  <si>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</si>
  <si>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</si>
  <si>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</si>
  <si>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</si>
  <si>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</si>
  <si>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</si>
  <si>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</si>
  <si>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</si>
  <si>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</si>
  <si>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</si>
  <si>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</si>
  <si>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</si>
  <si>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</si>
  <si>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</si>
  <si>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</si>
  <si>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</si>
  <si>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</si>
  <si>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</si>
  <si>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</si>
  <si>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</si>
  <si>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</si>
  <si>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</si>
  <si>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</si>
  <si>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</si>
  <si>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</si>
  <si>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</si>
  <si>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</si>
  <si>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</si>
  <si>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</si>
  <si>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</si>
  <si>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</si>
  <si>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</si>
  <si>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</si>
  <si>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</si>
  <si>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</si>
  <si>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</si>
  <si>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</si>
  <si>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</si>
  <si>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</si>
  <si>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</si>
  <si>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</si>
  <si>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</si>
  <si>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</si>
  <si>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</si>
  <si>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</si>
  <si>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</si>
  <si>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</si>
  <si>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</si>
  <si>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</si>
  <si>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</si>
  <si>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</si>
  <si>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</si>
  <si>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</si>
  <si>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</si>
  <si>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</si>
  <si>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</si>
  <si>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</si>
  <si>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</si>
  <si>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</si>
  <si>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</si>
  <si>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</si>
  <si>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</si>
  <si>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</si>
  <si>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</si>
  <si>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</si>
  <si>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</si>
  <si>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</si>
  <si>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</si>
  <si>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</si>
  <si>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</si>
  <si>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</si>
  <si>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</si>
  <si>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</si>
  <si>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</si>
  <si>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</si>
  <si>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</si>
  <si>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</si>
  <si>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</si>
  <si>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</si>
  <si>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</si>
  <si>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</si>
  <si>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</si>
  <si>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</si>
  <si>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</si>
  <si>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</si>
  <si>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</si>
  <si>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</si>
  <si>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</si>
  <si>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</si>
  <si>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</si>
  <si>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</si>
  <si>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</si>
  <si>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</si>
  <si>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</si>
  <si>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</si>
  <si>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</si>
  <si>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</si>
  <si>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</si>
  <si>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</si>
  <si>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</si>
  <si>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</si>
  <si>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</si>
  <si>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</si>
  <si>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</si>
  <si>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</si>
  <si>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</si>
  <si>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</si>
  <si>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</si>
  <si>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</si>
  <si>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</si>
  <si>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</si>
  <si>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</si>
  <si>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</si>
  <si>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</si>
  <si>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</si>
  <si>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</si>
  <si>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</si>
  <si>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</si>
  <si>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</si>
  <si>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</si>
  <si>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</si>
  <si>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</si>
  <si>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</si>
  <si>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</si>
  <si>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</si>
  <si>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</si>
  <si>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</si>
  <si>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</si>
  <si>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</si>
  <si>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</si>
  <si>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</si>
  <si>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</si>
  <si>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</si>
  <si>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</si>
  <si>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</si>
  <si>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</si>
  <si>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</si>
  <si>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</si>
  <si>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</si>
  <si>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</si>
  <si>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</si>
  <si>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</si>
  <si>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</si>
  <si>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</si>
  <si>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</si>
  <si>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t>4/10已付</t>
  </si>
  <si>
    <t>3/26开票申请15400.69</t>
  </si>
  <si>
    <t>3/27全部销掉</t>
  </si>
  <si>
    <t>绍兴市笑吟吟进出口有限公司</t>
  </si>
  <si>
    <t>100%涤纶</t>
  </si>
  <si>
    <t>5.5M*11.8CM</t>
  </si>
  <si>
    <t>4/1已付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</si>
  <si>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</si>
  <si>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</si>
  <si>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</si>
  <si>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</si>
  <si>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</si>
  <si>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</si>
  <si>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</si>
  <si>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</si>
  <si>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</si>
  <si>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</si>
  <si>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</si>
  <si>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</si>
  <si>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</si>
  <si>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</si>
  <si>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</si>
  <si>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</si>
  <si>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</si>
  <si>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</si>
  <si>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</si>
  <si>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</si>
  <si>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</si>
  <si>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</si>
  <si>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</si>
  <si>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</si>
  <si>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</si>
  <si>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</si>
  <si>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</si>
  <si>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</si>
  <si>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</si>
  <si>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</si>
  <si>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</si>
  <si>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</si>
  <si>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</si>
  <si>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</si>
  <si>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</si>
  <si>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</si>
  <si>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</si>
  <si>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</si>
  <si>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</si>
  <si>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</si>
  <si>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</si>
  <si>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</si>
  <si>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</si>
  <si>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</si>
  <si>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</si>
  <si>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</si>
  <si>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</si>
  <si>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</si>
  <si>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</si>
  <si>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</si>
  <si>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</si>
  <si>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</si>
  <si>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</si>
  <si>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</si>
  <si>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</si>
  <si>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</si>
  <si>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</si>
  <si>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</si>
  <si>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</si>
  <si>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</si>
  <si>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3/26开票申请99496.89</t>
  </si>
  <si>
    <t>4/10开票申请107598.52</t>
  </si>
  <si>
    <t>4/14开票申请183289.36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</si>
  <si>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</si>
  <si>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</si>
  <si>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</si>
  <si>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</si>
  <si>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</si>
  <si>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</si>
  <si>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</si>
  <si>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</si>
  <si>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</si>
  <si>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</si>
  <si>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</si>
  <si>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</si>
  <si>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</si>
  <si>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</si>
  <si>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</si>
  <si>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</si>
  <si>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</si>
  <si>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</si>
  <si>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</si>
  <si>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</si>
  <si>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</si>
  <si>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</si>
  <si>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</si>
  <si>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</si>
  <si>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</si>
  <si>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</si>
  <si>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</si>
  <si>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</si>
  <si>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</si>
  <si>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</si>
  <si>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</si>
  <si>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</si>
  <si>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</si>
  <si>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</si>
  <si>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</si>
  <si>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</si>
  <si>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</si>
  <si>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</si>
  <si>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</si>
  <si>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t>7月</t>
  </si>
  <si>
    <t>对账单里查到的</t>
  </si>
  <si>
    <t>订单表里查到的</t>
  </si>
  <si>
    <t>差异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</si>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</sst>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58" fontId="11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58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58" fontId="11" fillId="7" borderId="8" xfId="0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58" fontId="11" fillId="7" borderId="9" xfId="0" applyNumberFormat="1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58" fontId="11" fillId="7" borderId="10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7" borderId="6" xfId="0" applyNumberFormat="1" applyFont="1" applyFill="1" applyBorder="1" applyAlignment="1">
      <alignment horizontal="center" vertical="center" wrapText="1"/>
    </xf>
    <xf numFmtId="8" fontId="15" fillId="7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82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82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82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82">
        <f t="shared" si="0"/>
        <v>3150</v>
      </c>
    </row>
    <row r="7" spans="1:9">
      <c r="A7" s="19">
        <v>45577</v>
      </c>
      <c r="B7" s="34" t="s">
        <v>10</v>
      </c>
      <c r="C7" s="197" t="s">
        <v>18</v>
      </c>
      <c r="D7" s="198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82">
        <f t="shared" si="0"/>
        <v>9855.04</v>
      </c>
    </row>
    <row r="8" spans="1:9">
      <c r="A8" s="19"/>
      <c r="B8" s="40"/>
      <c r="C8" s="40"/>
      <c r="D8" s="199"/>
      <c r="E8" s="14"/>
      <c r="F8" s="16" t="s">
        <v>15</v>
      </c>
      <c r="G8" s="52">
        <v>42848</v>
      </c>
      <c r="H8" s="16">
        <v>0.08</v>
      </c>
      <c r="I8" s="182">
        <f t="shared" si="0"/>
        <v>3427.84</v>
      </c>
    </row>
    <row r="9" spans="1:9">
      <c r="A9" s="19"/>
      <c r="B9" s="40"/>
      <c r="C9" s="40"/>
      <c r="D9" s="199"/>
      <c r="E9" s="14"/>
      <c r="F9" s="16" t="s">
        <v>21</v>
      </c>
      <c r="G9" s="52">
        <f>42848*4</f>
        <v>171392</v>
      </c>
      <c r="H9" s="16">
        <v>0.04</v>
      </c>
      <c r="I9" s="182">
        <f t="shared" si="0"/>
        <v>6855.68</v>
      </c>
    </row>
    <row r="10" ht="28" spans="1:9">
      <c r="A10" s="19"/>
      <c r="B10" s="40"/>
      <c r="C10" s="40"/>
      <c r="D10" s="199"/>
      <c r="E10" s="14"/>
      <c r="F10" s="14" t="s">
        <v>22</v>
      </c>
      <c r="G10" s="52">
        <v>42848</v>
      </c>
      <c r="H10" s="16">
        <v>0.095</v>
      </c>
      <c r="I10" s="182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82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82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82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82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82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82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82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82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82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82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82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82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82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82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82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82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82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82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82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82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82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82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82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82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82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82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82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82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82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82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82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82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82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82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82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82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200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82">
        <f t="shared" si="0"/>
        <v>3622.5</v>
      </c>
    </row>
    <row r="48" spans="1:9">
      <c r="A48" s="19"/>
      <c r="B48" s="17"/>
      <c r="C48" s="17"/>
      <c r="D48" s="200"/>
      <c r="E48" s="14"/>
      <c r="F48" s="16" t="s">
        <v>15</v>
      </c>
      <c r="G48" s="16">
        <v>15750</v>
      </c>
      <c r="H48" s="16">
        <v>0.08</v>
      </c>
      <c r="I48" s="182">
        <f t="shared" si="0"/>
        <v>1260</v>
      </c>
    </row>
    <row r="49" spans="1:9">
      <c r="A49" s="19"/>
      <c r="B49" s="17"/>
      <c r="C49" s="17"/>
      <c r="D49" s="200"/>
      <c r="E49" s="14"/>
      <c r="F49" s="16" t="s">
        <v>16</v>
      </c>
      <c r="G49" s="16">
        <f>15750*4</f>
        <v>63000</v>
      </c>
      <c r="H49" s="16">
        <v>0.04</v>
      </c>
      <c r="I49" s="182">
        <f t="shared" si="0"/>
        <v>2520</v>
      </c>
    </row>
    <row r="50" spans="1:9">
      <c r="A50" s="19"/>
      <c r="B50" s="17"/>
      <c r="C50" s="17"/>
      <c r="D50" s="200"/>
      <c r="E50" s="14"/>
      <c r="F50" s="14" t="s">
        <v>17</v>
      </c>
      <c r="G50" s="16">
        <v>15750</v>
      </c>
      <c r="H50" s="16">
        <v>0.12</v>
      </c>
      <c r="I50" s="182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82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82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82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82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82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82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82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82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82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82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82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82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82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82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82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82">
        <f t="shared" si="0"/>
        <v>9878.4</v>
      </c>
    </row>
    <row r="67" spans="1:10">
      <c r="A67" s="180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82">
        <f>G67*H67</f>
        <v>8452.5</v>
      </c>
    </row>
    <row r="68" spans="1:10">
      <c r="A68" s="183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82">
        <f>G68*H68</f>
        <v>2940</v>
      </c>
    </row>
    <row r="69" spans="1:10">
      <c r="A69" s="183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82">
        <f>G69*H69</f>
        <v>7350</v>
      </c>
    </row>
    <row r="70" spans="1:10">
      <c r="A70" s="185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82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201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90" t="s">
        <v>68</v>
      </c>
    </row>
    <row r="75" spans="1:10">
      <c r="I75" s="202">
        <f>I73+I74</f>
        <v>53181.96</v>
      </c>
      <c r="J75" s="190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2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3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3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3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3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3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0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1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1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</row>
    <row r="94" customHeight="1" spans="1:11">
      <c r="A94" s="109">
        <v>1</v>
      </c>
      <c r="B94" s="110">
        <v>46065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11720</v>
      </c>
      <c r="I94" s="112">
        <v>8555.6</v>
      </c>
      <c r="J94" s="151" t="s">
        <v>386</v>
      </c>
      <c r="K94" s="95">
        <v>2812.8</v>
      </c>
    </row>
    <row r="95" customHeight="1" spans="1:11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11720</v>
      </c>
      <c r="I95" s="116"/>
      <c r="J95" s="152"/>
      <c r="K95" s="95">
        <v>2344</v>
      </c>
    </row>
    <row r="96" customHeight="1" spans="1:11">
      <c r="A96" s="113"/>
      <c r="B96" s="114"/>
      <c r="C96" s="115"/>
      <c r="D96" s="115"/>
      <c r="E96" s="115" t="s">
        <v>387</v>
      </c>
      <c r="F96" s="115"/>
      <c r="G96" s="115" t="s">
        <v>326</v>
      </c>
      <c r="H96" s="111">
        <v>11720</v>
      </c>
      <c r="I96" s="116"/>
      <c r="J96" s="153"/>
      <c r="K96" s="95">
        <v>3398.8</v>
      </c>
    </row>
    <row r="97" customHeight="1" spans="1:13">
      <c r="A97" s="109">
        <v>1</v>
      </c>
      <c r="B97" s="110">
        <v>46065</v>
      </c>
      <c r="C97" s="111" t="s">
        <v>155</v>
      </c>
      <c r="D97" s="111" t="s">
        <v>156</v>
      </c>
      <c r="E97" s="111" t="s">
        <v>157</v>
      </c>
      <c r="F97" s="111"/>
      <c r="G97" s="111" t="s">
        <v>325</v>
      </c>
      <c r="H97" s="111">
        <v>12042</v>
      </c>
      <c r="I97" s="112">
        <v>8790.66</v>
      </c>
      <c r="J97" s="151" t="s">
        <v>388</v>
      </c>
      <c r="K97" s="95">
        <v>2890.08</v>
      </c>
    </row>
    <row r="98" customHeight="1" spans="1:13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1">
        <v>12042</v>
      </c>
      <c r="I98" s="116"/>
      <c r="J98" s="152"/>
      <c r="K98" s="95">
        <v>2408.4</v>
      </c>
    </row>
    <row r="99" customHeight="1" spans="1:13">
      <c r="A99" s="113"/>
      <c r="B99" s="114"/>
      <c r="C99" s="115"/>
      <c r="D99" s="115"/>
      <c r="E99" s="115" t="s">
        <v>387</v>
      </c>
      <c r="F99" s="115"/>
      <c r="G99" s="115" t="s">
        <v>326</v>
      </c>
      <c r="H99" s="111">
        <v>12042</v>
      </c>
      <c r="I99" s="116"/>
      <c r="J99" s="153"/>
      <c r="K99" s="95">
        <v>3492.18</v>
      </c>
    </row>
    <row r="100" customHeight="1" spans="1:13">
      <c r="A100" s="109">
        <v>1</v>
      </c>
      <c r="B100" s="110">
        <v>46065</v>
      </c>
      <c r="C100" s="111" t="s">
        <v>155</v>
      </c>
      <c r="D100" s="111" t="s">
        <v>156</v>
      </c>
      <c r="E100" s="111" t="s">
        <v>157</v>
      </c>
      <c r="F100" s="111"/>
      <c r="G100" s="111" t="s">
        <v>325</v>
      </c>
      <c r="H100" s="111">
        <v>24960</v>
      </c>
      <c r="I100" s="112">
        <v>31449.6</v>
      </c>
      <c r="J100" s="151" t="s">
        <v>389</v>
      </c>
      <c r="K100" s="95">
        <v>4742.4</v>
      </c>
    </row>
    <row r="101" customHeight="1" spans="1:13">
      <c r="A101" s="113"/>
      <c r="B101" s="114"/>
      <c r="C101" s="115"/>
      <c r="D101" s="115"/>
      <c r="E101" s="115" t="s">
        <v>159</v>
      </c>
      <c r="F101" s="115"/>
      <c r="G101" s="115" t="s">
        <v>326</v>
      </c>
      <c r="H101" s="111">
        <v>24960</v>
      </c>
      <c r="I101" s="116"/>
      <c r="J101" s="152"/>
      <c r="K101" s="95">
        <v>4992</v>
      </c>
    </row>
    <row r="102" customHeight="1" spans="1:13">
      <c r="A102" s="113"/>
      <c r="B102" s="114"/>
      <c r="C102" s="115"/>
      <c r="D102" s="115"/>
      <c r="E102" s="115" t="s">
        <v>387</v>
      </c>
      <c r="F102" s="115"/>
      <c r="G102" s="115" t="s">
        <v>326</v>
      </c>
      <c r="H102" s="111">
        <v>24960</v>
      </c>
      <c r="I102" s="116"/>
      <c r="J102" s="152"/>
      <c r="K102" s="95">
        <v>7238.4</v>
      </c>
    </row>
    <row r="103" customHeight="1" spans="1:13">
      <c r="A103" s="113"/>
      <c r="B103" s="114"/>
      <c r="C103" s="115"/>
      <c r="D103" s="115"/>
      <c r="E103" s="115" t="s">
        <v>390</v>
      </c>
      <c r="F103" s="115"/>
      <c r="G103" s="111" t="s">
        <v>325</v>
      </c>
      <c r="H103" s="111">
        <v>24960</v>
      </c>
      <c r="I103" s="116"/>
      <c r="J103" s="153"/>
      <c r="K103" s="95">
        <v>14476.8</v>
      </c>
    </row>
    <row r="104" customHeight="1" spans="1:13">
      <c r="A104" s="109">
        <v>1</v>
      </c>
      <c r="B104" s="110">
        <v>46065</v>
      </c>
      <c r="C104" s="111" t="s">
        <v>155</v>
      </c>
      <c r="D104" s="111" t="s">
        <v>156</v>
      </c>
      <c r="E104" s="111" t="s">
        <v>157</v>
      </c>
      <c r="F104" s="111"/>
      <c r="G104" s="111" t="s">
        <v>325</v>
      </c>
      <c r="H104" s="111">
        <v>27268</v>
      </c>
      <c r="I104" s="112">
        <v>20660.82</v>
      </c>
      <c r="J104" s="111"/>
      <c r="K104" s="95">
        <v>2851.08</v>
      </c>
      <c r="M104" s="1">
        <v>136386.4</v>
      </c>
    </row>
    <row r="105" customHeight="1" spans="1:13">
      <c r="A105" s="113"/>
      <c r="B105" s="114"/>
      <c r="C105" s="115"/>
      <c r="D105" s="115"/>
      <c r="E105" s="115" t="s">
        <v>159</v>
      </c>
      <c r="F105" s="115"/>
      <c r="G105" s="115" t="s">
        <v>326</v>
      </c>
      <c r="H105" s="111">
        <v>27268</v>
      </c>
      <c r="I105" s="116"/>
      <c r="J105" s="115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13"/>
      <c r="B106" s="114"/>
      <c r="C106" s="115"/>
      <c r="D106" s="115"/>
      <c r="E106" s="115" t="s">
        <v>160</v>
      </c>
      <c r="F106" s="115"/>
      <c r="G106" s="115" t="s">
        <v>326</v>
      </c>
      <c r="H106" s="111">
        <v>27268</v>
      </c>
      <c r="I106" s="116"/>
      <c r="J106" s="115"/>
      <c r="K106" s="95">
        <v>12107.58</v>
      </c>
    </row>
    <row r="107" customHeight="1" spans="1:13">
      <c r="A107" s="109">
        <v>1</v>
      </c>
      <c r="B107" s="110">
        <v>46065</v>
      </c>
      <c r="C107" s="111" t="s">
        <v>155</v>
      </c>
      <c r="D107" s="111" t="s">
        <v>156</v>
      </c>
      <c r="E107" s="111" t="s">
        <v>157</v>
      </c>
      <c r="F107" s="111"/>
      <c r="G107" s="111" t="s">
        <v>325</v>
      </c>
      <c r="H107" s="111">
        <v>175606</v>
      </c>
      <c r="I107" s="112">
        <v>67190.49</v>
      </c>
      <c r="J107" s="111"/>
      <c r="K107" s="95">
        <v>18360.97</v>
      </c>
    </row>
    <row r="108" customHeight="1" spans="1:13">
      <c r="A108" s="113"/>
      <c r="B108" s="114"/>
      <c r="C108" s="115"/>
      <c r="D108" s="115"/>
      <c r="E108" s="115" t="s">
        <v>159</v>
      </c>
      <c r="F108" s="115"/>
      <c r="G108" s="115" t="s">
        <v>326</v>
      </c>
      <c r="H108" s="111">
        <v>175606</v>
      </c>
      <c r="I108" s="116"/>
      <c r="J108" s="115"/>
      <c r="K108" s="95">
        <v>36721.94</v>
      </c>
    </row>
    <row r="109" customHeight="1" spans="1:13">
      <c r="A109" s="113"/>
      <c r="B109" s="114"/>
      <c r="C109" s="115"/>
      <c r="D109" s="115"/>
      <c r="E109" s="115" t="s">
        <v>160</v>
      </c>
      <c r="F109" s="115"/>
      <c r="G109" s="115" t="s">
        <v>326</v>
      </c>
      <c r="H109" s="115">
        <v>44568</v>
      </c>
      <c r="I109" s="116"/>
      <c r="J109" s="115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2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2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2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50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50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50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50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50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50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2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2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2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0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1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1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</row>
    <row r="94" customHeight="1" spans="1:11">
      <c r="A94" s="109">
        <v>1</v>
      </c>
      <c r="B94" s="110">
        <v>46081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21258</v>
      </c>
      <c r="I94" s="112">
        <v>15518.34</v>
      </c>
      <c r="J94" s="151" t="s">
        <v>392</v>
      </c>
      <c r="K94" s="95">
        <v>5101.92</v>
      </c>
    </row>
    <row r="95" customHeight="1" spans="1:11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21258</v>
      </c>
      <c r="I95" s="116"/>
      <c r="J95" s="152"/>
      <c r="K95" s="95">
        <v>4251.6</v>
      </c>
    </row>
    <row r="96" customHeight="1" spans="1:11">
      <c r="A96" s="113"/>
      <c r="B96" s="114"/>
      <c r="C96" s="115"/>
      <c r="D96" s="115"/>
      <c r="E96" s="115" t="s">
        <v>387</v>
      </c>
      <c r="F96" s="115"/>
      <c r="G96" s="115" t="s">
        <v>326</v>
      </c>
      <c r="H96" s="111">
        <v>21258</v>
      </c>
      <c r="I96" s="116"/>
      <c r="J96" s="153"/>
      <c r="K96" s="95">
        <v>6164.82</v>
      </c>
    </row>
    <row r="97" customHeight="1" spans="1:11">
      <c r="A97" s="109">
        <v>1</v>
      </c>
      <c r="B97" s="110">
        <v>46081</v>
      </c>
      <c r="C97" s="111" t="s">
        <v>155</v>
      </c>
      <c r="D97" s="111" t="s">
        <v>156</v>
      </c>
      <c r="E97" s="111" t="s">
        <v>157</v>
      </c>
      <c r="F97" s="111"/>
      <c r="G97" s="111" t="s">
        <v>325</v>
      </c>
      <c r="H97" s="111">
        <v>21466</v>
      </c>
      <c r="I97" s="112">
        <v>15670.18</v>
      </c>
      <c r="J97" s="151" t="s">
        <v>393</v>
      </c>
      <c r="K97" s="95">
        <v>5151.84</v>
      </c>
    </row>
    <row r="98" customHeight="1" spans="1:11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1">
        <v>21466</v>
      </c>
      <c r="I98" s="116"/>
      <c r="J98" s="152"/>
      <c r="K98" s="95">
        <v>4293.2</v>
      </c>
    </row>
    <row r="99" customHeight="1" spans="1:11">
      <c r="A99" s="113"/>
      <c r="B99" s="114"/>
      <c r="C99" s="115"/>
      <c r="D99" s="115"/>
      <c r="E99" s="115" t="s">
        <v>387</v>
      </c>
      <c r="F99" s="115"/>
      <c r="G99" s="115" t="s">
        <v>326</v>
      </c>
      <c r="H99" s="111">
        <v>21466</v>
      </c>
      <c r="I99" s="116"/>
      <c r="J99" s="153"/>
      <c r="K99" s="95">
        <v>6225.14</v>
      </c>
    </row>
    <row r="100" customHeight="1" spans="1:11">
      <c r="A100" s="109">
        <v>1</v>
      </c>
      <c r="B100" s="110">
        <v>46065</v>
      </c>
      <c r="C100" s="111" t="s">
        <v>155</v>
      </c>
      <c r="D100" s="111" t="s">
        <v>156</v>
      </c>
      <c r="E100" s="111" t="s">
        <v>157</v>
      </c>
      <c r="F100" s="111"/>
      <c r="G100" s="111" t="s">
        <v>325</v>
      </c>
      <c r="H100" s="111">
        <v>16639</v>
      </c>
      <c r="I100" s="112">
        <v>20299.58</v>
      </c>
      <c r="J100" s="151" t="s">
        <v>394</v>
      </c>
      <c r="K100" s="95">
        <v>3161.41</v>
      </c>
    </row>
    <row r="101" customHeight="1" spans="1:11">
      <c r="A101" s="113"/>
      <c r="B101" s="114"/>
      <c r="C101" s="115"/>
      <c r="D101" s="115"/>
      <c r="E101" s="115" t="s">
        <v>159</v>
      </c>
      <c r="F101" s="115"/>
      <c r="G101" s="115" t="s">
        <v>326</v>
      </c>
      <c r="H101" s="111">
        <v>16639</v>
      </c>
      <c r="I101" s="116"/>
      <c r="J101" s="152"/>
      <c r="K101" s="95">
        <v>2662.24</v>
      </c>
    </row>
    <row r="102" customHeight="1" spans="1:11">
      <c r="A102" s="113"/>
      <c r="B102" s="114"/>
      <c r="C102" s="115"/>
      <c r="D102" s="115"/>
      <c r="E102" s="115" t="s">
        <v>387</v>
      </c>
      <c r="F102" s="115"/>
      <c r="G102" s="115" t="s">
        <v>326</v>
      </c>
      <c r="H102" s="111">
        <v>16639</v>
      </c>
      <c r="I102" s="116"/>
      <c r="J102" s="152"/>
      <c r="K102" s="95">
        <v>4825.31</v>
      </c>
    </row>
    <row r="103" customHeight="1" spans="1:11">
      <c r="A103" s="113"/>
      <c r="B103" s="114"/>
      <c r="C103" s="115"/>
      <c r="D103" s="115"/>
      <c r="E103" s="115" t="s">
        <v>390</v>
      </c>
      <c r="F103" s="115"/>
      <c r="G103" s="111" t="s">
        <v>325</v>
      </c>
      <c r="H103" s="111">
        <v>16639</v>
      </c>
      <c r="I103" s="116"/>
      <c r="J103" s="153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5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18" t="s">
        <v>359</v>
      </c>
      <c r="F3" s="14" t="s">
        <v>14</v>
      </c>
      <c r="G3" s="16">
        <v>66150</v>
      </c>
      <c r="H3" s="16">
        <v>0.21</v>
      </c>
      <c r="I3" s="103">
        <f t="shared" ref="I3:I17" si="0">G3*H3</f>
        <v>13891.5</v>
      </c>
    </row>
    <row r="4" customHeight="1" spans="1:9">
      <c r="A4" s="13"/>
      <c r="B4" s="14"/>
      <c r="C4" s="14"/>
      <c r="D4" s="15"/>
      <c r="E4" s="118"/>
      <c r="F4" s="16" t="s">
        <v>15</v>
      </c>
      <c r="G4" s="16">
        <v>66150</v>
      </c>
      <c r="H4" s="16">
        <v>0.08</v>
      </c>
      <c r="I4" s="103">
        <f t="shared" si="0"/>
        <v>5292</v>
      </c>
    </row>
    <row r="5" customHeight="1" spans="1:9">
      <c r="A5" s="13"/>
      <c r="B5" s="14"/>
      <c r="C5" s="14"/>
      <c r="D5" s="15"/>
      <c r="E5" s="118"/>
      <c r="F5" s="16" t="s">
        <v>28</v>
      </c>
      <c r="G5" s="16">
        <f>66150*4</f>
        <v>264600</v>
      </c>
      <c r="H5" s="16">
        <v>0.04</v>
      </c>
      <c r="I5" s="103">
        <f t="shared" si="0"/>
        <v>10584</v>
      </c>
    </row>
    <row r="6" customHeight="1" spans="1:9">
      <c r="A6" s="13"/>
      <c r="B6" s="14"/>
      <c r="C6" s="14"/>
      <c r="D6" s="15"/>
      <c r="E6" s="118"/>
      <c r="F6" s="14" t="s">
        <v>17</v>
      </c>
      <c r="G6" s="16">
        <v>66150</v>
      </c>
      <c r="H6" s="16">
        <v>0.12</v>
      </c>
      <c r="I6" s="103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3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3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3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3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3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3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3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3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0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5" t="s">
        <v>141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customHeight="1" spans="1:11">
      <c r="A33" s="106" t="s">
        <v>142</v>
      </c>
      <c r="B33" s="106" t="s">
        <v>143</v>
      </c>
      <c r="C33" s="106" t="s">
        <v>144</v>
      </c>
      <c r="D33" s="106" t="s">
        <v>145</v>
      </c>
      <c r="E33" s="106" t="s">
        <v>146</v>
      </c>
      <c r="F33" s="107" t="s">
        <v>147</v>
      </c>
      <c r="G33" s="106" t="s">
        <v>148</v>
      </c>
      <c r="H33" s="106" t="s">
        <v>149</v>
      </c>
      <c r="I33" s="106" t="s">
        <v>150</v>
      </c>
      <c r="J33" s="106" t="s">
        <v>151</v>
      </c>
    </row>
    <row r="34" customHeight="1" spans="1:11">
      <c r="A34" s="106"/>
      <c r="B34" s="106"/>
      <c r="C34" s="106"/>
      <c r="D34" s="106" t="s">
        <v>152</v>
      </c>
      <c r="E34" s="106"/>
      <c r="F34" s="107" t="s">
        <v>153</v>
      </c>
      <c r="G34" s="106"/>
      <c r="H34" s="106"/>
      <c r="I34" s="108" t="s">
        <v>154</v>
      </c>
      <c r="J34" s="106"/>
    </row>
    <row r="35" customHeight="1" spans="1:11">
      <c r="A35" s="121">
        <v>1</v>
      </c>
      <c r="B35" s="122">
        <v>46107</v>
      </c>
      <c r="C35" s="123" t="s">
        <v>155</v>
      </c>
      <c r="D35" s="123" t="s">
        <v>396</v>
      </c>
      <c r="E35" s="106" t="s">
        <v>157</v>
      </c>
      <c r="F35" s="106"/>
      <c r="G35" s="106" t="s">
        <v>325</v>
      </c>
      <c r="H35" s="106">
        <v>14700</v>
      </c>
      <c r="I35" s="124">
        <v>10290</v>
      </c>
      <c r="J35" s="106"/>
      <c r="K35" s="1">
        <v>3087</v>
      </c>
    </row>
    <row r="36" customHeight="1" spans="1:11">
      <c r="A36" s="125"/>
      <c r="B36" s="126"/>
      <c r="C36" s="127"/>
      <c r="D36" s="127"/>
      <c r="E36" s="106" t="s">
        <v>159</v>
      </c>
      <c r="F36" s="106"/>
      <c r="G36" s="106" t="s">
        <v>326</v>
      </c>
      <c r="H36" s="106">
        <v>14700</v>
      </c>
      <c r="I36" s="128"/>
      <c r="J36" s="106"/>
      <c r="K36" s="1">
        <v>2940</v>
      </c>
    </row>
    <row r="37" customHeight="1" spans="1:11">
      <c r="A37" s="129"/>
      <c r="B37" s="130"/>
      <c r="C37" s="131"/>
      <c r="D37" s="131"/>
      <c r="E37" s="106" t="s">
        <v>387</v>
      </c>
      <c r="F37" s="106"/>
      <c r="G37" s="106" t="s">
        <v>326</v>
      </c>
      <c r="H37" s="106">
        <v>14700</v>
      </c>
      <c r="I37" s="132"/>
      <c r="J37" s="106"/>
      <c r="K37" s="1">
        <v>4263</v>
      </c>
    </row>
    <row r="38" customHeight="1" spans="1:11">
      <c r="A38" s="121">
        <v>1</v>
      </c>
      <c r="B38" s="122">
        <v>46107</v>
      </c>
      <c r="C38" s="123" t="s">
        <v>155</v>
      </c>
      <c r="D38" s="123" t="s">
        <v>396</v>
      </c>
      <c r="E38" s="106" t="s">
        <v>157</v>
      </c>
      <c r="F38" s="106"/>
      <c r="G38" s="106" t="s">
        <v>325</v>
      </c>
      <c r="H38" s="106">
        <v>30276</v>
      </c>
      <c r="I38" s="124">
        <v>33606.36</v>
      </c>
      <c r="J38" s="106"/>
      <c r="K38" s="1">
        <v>2422.08</v>
      </c>
    </row>
    <row r="39" customHeight="1" spans="1:11">
      <c r="A39" s="125"/>
      <c r="B39" s="126"/>
      <c r="C39" s="127"/>
      <c r="D39" s="127"/>
      <c r="E39" s="106" t="s">
        <v>159</v>
      </c>
      <c r="F39" s="106"/>
      <c r="G39" s="106" t="s">
        <v>326</v>
      </c>
      <c r="H39" s="106">
        <v>30276</v>
      </c>
      <c r="I39" s="128"/>
      <c r="J39" s="106"/>
      <c r="K39" s="1">
        <v>4844.16</v>
      </c>
    </row>
    <row r="40" customHeight="1" spans="1:11">
      <c r="A40" s="125"/>
      <c r="B40" s="126"/>
      <c r="C40" s="127"/>
      <c r="D40" s="127"/>
      <c r="E40" s="106" t="s">
        <v>387</v>
      </c>
      <c r="F40" s="106"/>
      <c r="G40" s="106" t="s">
        <v>326</v>
      </c>
      <c r="H40" s="106">
        <v>30276</v>
      </c>
      <c r="I40" s="128"/>
      <c r="J40" s="106"/>
      <c r="K40" s="1">
        <v>8780.04</v>
      </c>
    </row>
    <row r="41" customHeight="1" spans="1:11">
      <c r="A41" s="129"/>
      <c r="B41" s="130"/>
      <c r="C41" s="131"/>
      <c r="D41" s="131"/>
      <c r="E41" s="95" t="s">
        <v>390</v>
      </c>
      <c r="F41" s="106"/>
      <c r="G41" s="106" t="s">
        <v>325</v>
      </c>
      <c r="H41" s="106">
        <v>30276</v>
      </c>
      <c r="I41" s="132"/>
      <c r="J41" s="106"/>
      <c r="K41" s="1">
        <v>17560.08</v>
      </c>
    </row>
    <row r="42" customHeight="1" spans="1:11">
      <c r="A42" s="121">
        <v>1</v>
      </c>
      <c r="B42" s="122">
        <v>46107</v>
      </c>
      <c r="C42" s="123" t="s">
        <v>155</v>
      </c>
      <c r="D42" s="123" t="s">
        <v>396</v>
      </c>
      <c r="E42" s="106" t="s">
        <v>157</v>
      </c>
      <c r="F42" s="106"/>
      <c r="G42" s="106" t="s">
        <v>325</v>
      </c>
      <c r="H42" s="106">
        <v>915</v>
      </c>
      <c r="I42" s="124">
        <v>1015.65</v>
      </c>
      <c r="J42" s="106"/>
      <c r="K42" s="1">
        <v>73.2</v>
      </c>
    </row>
    <row r="43" customHeight="1" spans="1:11">
      <c r="A43" s="125"/>
      <c r="B43" s="126"/>
      <c r="C43" s="127"/>
      <c r="D43" s="127"/>
      <c r="E43" s="106" t="s">
        <v>159</v>
      </c>
      <c r="F43" s="106"/>
      <c r="G43" s="106" t="s">
        <v>326</v>
      </c>
      <c r="H43" s="106">
        <v>915</v>
      </c>
      <c r="I43" s="128"/>
      <c r="J43" s="106"/>
      <c r="K43" s="1">
        <v>146.4</v>
      </c>
    </row>
    <row r="44" customHeight="1" spans="1:11">
      <c r="A44" s="125"/>
      <c r="B44" s="126"/>
      <c r="C44" s="127"/>
      <c r="D44" s="127"/>
      <c r="E44" s="106" t="s">
        <v>387</v>
      </c>
      <c r="F44" s="106"/>
      <c r="G44" s="106" t="s">
        <v>326</v>
      </c>
      <c r="H44" s="106">
        <v>915</v>
      </c>
      <c r="I44" s="128"/>
      <c r="J44" s="106"/>
      <c r="K44" s="1">
        <v>265.35</v>
      </c>
    </row>
    <row r="45" customHeight="1" spans="1:11">
      <c r="A45" s="129"/>
      <c r="B45" s="130"/>
      <c r="C45" s="131"/>
      <c r="D45" s="131"/>
      <c r="E45" s="95" t="s">
        <v>390</v>
      </c>
      <c r="F45" s="106"/>
      <c r="G45" s="106" t="s">
        <v>325</v>
      </c>
      <c r="H45" s="106">
        <v>915</v>
      </c>
      <c r="I45" s="132"/>
      <c r="J45" s="106"/>
      <c r="K45" s="1">
        <v>530.7</v>
      </c>
    </row>
    <row r="46" customHeight="1" spans="1:11">
      <c r="A46" s="121">
        <v>1</v>
      </c>
      <c r="B46" s="122">
        <v>46107</v>
      </c>
      <c r="C46" s="123" t="s">
        <v>155</v>
      </c>
      <c r="D46" s="123" t="s">
        <v>396</v>
      </c>
      <c r="E46" s="106" t="s">
        <v>157</v>
      </c>
      <c r="F46" s="106"/>
      <c r="G46" s="106" t="s">
        <v>325</v>
      </c>
      <c r="H46" s="106">
        <v>20806</v>
      </c>
      <c r="I46" s="124">
        <v>23094.66</v>
      </c>
      <c r="J46" s="106"/>
      <c r="K46" s="1">
        <v>1664.48</v>
      </c>
    </row>
    <row r="47" customHeight="1" spans="1:11">
      <c r="A47" s="125"/>
      <c r="B47" s="126"/>
      <c r="C47" s="127"/>
      <c r="D47" s="127"/>
      <c r="E47" s="106" t="s">
        <v>159</v>
      </c>
      <c r="F47" s="106"/>
      <c r="G47" s="106" t="s">
        <v>326</v>
      </c>
      <c r="H47" s="106">
        <v>20806</v>
      </c>
      <c r="I47" s="128"/>
      <c r="J47" s="106"/>
      <c r="K47" s="1">
        <v>3328.96</v>
      </c>
    </row>
    <row r="48" customHeight="1" spans="1:11">
      <c r="A48" s="125"/>
      <c r="B48" s="126"/>
      <c r="C48" s="127"/>
      <c r="D48" s="127"/>
      <c r="E48" s="106" t="s">
        <v>387</v>
      </c>
      <c r="F48" s="106"/>
      <c r="G48" s="106" t="s">
        <v>326</v>
      </c>
      <c r="H48" s="106">
        <v>20806</v>
      </c>
      <c r="I48" s="128"/>
      <c r="J48" s="106"/>
      <c r="K48" s="1">
        <v>6033.74</v>
      </c>
    </row>
    <row r="49" customHeight="1" spans="1:11">
      <c r="A49" s="129"/>
      <c r="B49" s="130"/>
      <c r="C49" s="131"/>
      <c r="D49" s="131"/>
      <c r="E49" s="95" t="s">
        <v>390</v>
      </c>
      <c r="F49" s="106"/>
      <c r="G49" s="106" t="s">
        <v>325</v>
      </c>
      <c r="H49" s="106">
        <v>20806</v>
      </c>
      <c r="I49" s="132"/>
      <c r="J49" s="106"/>
      <c r="K49" s="1">
        <v>12067.48</v>
      </c>
    </row>
    <row r="50" customHeight="1" spans="1:11">
      <c r="A50" s="121">
        <v>1</v>
      </c>
      <c r="B50" s="122">
        <v>46107</v>
      </c>
      <c r="C50" s="123" t="s">
        <v>155</v>
      </c>
      <c r="D50" s="123" t="s">
        <v>396</v>
      </c>
      <c r="E50" s="106" t="s">
        <v>157</v>
      </c>
      <c r="F50" s="106"/>
      <c r="G50" s="106" t="s">
        <v>325</v>
      </c>
      <c r="H50" s="106">
        <v>325</v>
      </c>
      <c r="I50" s="124">
        <v>360.75</v>
      </c>
      <c r="J50" s="106"/>
      <c r="K50" s="1">
        <v>26</v>
      </c>
    </row>
    <row r="51" customHeight="1" spans="1:11">
      <c r="A51" s="125"/>
      <c r="B51" s="126"/>
      <c r="C51" s="127"/>
      <c r="D51" s="127"/>
      <c r="E51" s="106" t="s">
        <v>159</v>
      </c>
      <c r="F51" s="106"/>
      <c r="G51" s="106" t="s">
        <v>326</v>
      </c>
      <c r="H51" s="106">
        <v>325</v>
      </c>
      <c r="I51" s="128"/>
      <c r="J51" s="106"/>
      <c r="K51" s="1">
        <v>52</v>
      </c>
    </row>
    <row r="52" customHeight="1" spans="1:11">
      <c r="A52" s="125"/>
      <c r="B52" s="126"/>
      <c r="C52" s="127"/>
      <c r="D52" s="127"/>
      <c r="E52" s="106" t="s">
        <v>387</v>
      </c>
      <c r="F52" s="106"/>
      <c r="G52" s="106" t="s">
        <v>326</v>
      </c>
      <c r="H52" s="106">
        <v>325</v>
      </c>
      <c r="I52" s="128"/>
      <c r="J52" s="106"/>
      <c r="K52" s="1">
        <v>94.25</v>
      </c>
    </row>
    <row r="53" customHeight="1" spans="1:11">
      <c r="A53" s="129"/>
      <c r="B53" s="130"/>
      <c r="C53" s="131"/>
      <c r="D53" s="131"/>
      <c r="E53" s="95" t="s">
        <v>390</v>
      </c>
      <c r="F53" s="106"/>
      <c r="G53" s="106" t="s">
        <v>325</v>
      </c>
      <c r="H53" s="106">
        <v>325</v>
      </c>
      <c r="I53" s="132"/>
      <c r="J53" s="106"/>
      <c r="K53" s="1">
        <v>188.5</v>
      </c>
    </row>
    <row r="54" customHeight="1" spans="1:11">
      <c r="A54" s="121">
        <v>1</v>
      </c>
      <c r="B54" s="122">
        <v>46107</v>
      </c>
      <c r="C54" s="123" t="s">
        <v>155</v>
      </c>
      <c r="D54" s="123" t="s">
        <v>396</v>
      </c>
      <c r="E54" s="106" t="s">
        <v>157</v>
      </c>
      <c r="F54" s="106"/>
      <c r="G54" s="106" t="s">
        <v>325</v>
      </c>
      <c r="H54" s="106">
        <v>20050</v>
      </c>
      <c r="I54" s="124">
        <v>22255.5</v>
      </c>
      <c r="J54" s="106"/>
      <c r="K54" s="1">
        <v>1604</v>
      </c>
    </row>
    <row r="55" customHeight="1" spans="1:11">
      <c r="A55" s="125"/>
      <c r="B55" s="126"/>
      <c r="C55" s="127"/>
      <c r="D55" s="127"/>
      <c r="E55" s="106" t="s">
        <v>159</v>
      </c>
      <c r="F55" s="106"/>
      <c r="G55" s="106" t="s">
        <v>326</v>
      </c>
      <c r="H55" s="106">
        <v>20050</v>
      </c>
      <c r="I55" s="128"/>
      <c r="J55" s="106"/>
      <c r="K55" s="1">
        <v>3208</v>
      </c>
    </row>
    <row r="56" customHeight="1" spans="1:11">
      <c r="A56" s="125"/>
      <c r="B56" s="126"/>
      <c r="C56" s="127"/>
      <c r="D56" s="127"/>
      <c r="E56" s="106" t="s">
        <v>387</v>
      </c>
      <c r="F56" s="106"/>
      <c r="G56" s="106" t="s">
        <v>326</v>
      </c>
      <c r="H56" s="106">
        <v>20050</v>
      </c>
      <c r="I56" s="128"/>
      <c r="J56" s="106"/>
      <c r="K56" s="1">
        <v>5814.5</v>
      </c>
    </row>
    <row r="57" customHeight="1" spans="1:11">
      <c r="A57" s="129"/>
      <c r="B57" s="130"/>
      <c r="C57" s="131"/>
      <c r="D57" s="131"/>
      <c r="E57" s="95" t="s">
        <v>390</v>
      </c>
      <c r="F57" s="106"/>
      <c r="G57" s="106" t="s">
        <v>325</v>
      </c>
      <c r="H57" s="106">
        <v>20050</v>
      </c>
      <c r="I57" s="132"/>
      <c r="J57" s="106"/>
      <c r="K57" s="1">
        <v>11629</v>
      </c>
    </row>
    <row r="58" customHeight="1" spans="1:11">
      <c r="A58" s="121">
        <v>1</v>
      </c>
      <c r="B58" s="122">
        <v>46107</v>
      </c>
      <c r="C58" s="123" t="s">
        <v>155</v>
      </c>
      <c r="D58" s="123" t="s">
        <v>396</v>
      </c>
      <c r="E58" s="106" t="s">
        <v>157</v>
      </c>
      <c r="F58" s="106"/>
      <c r="G58" s="106" t="s">
        <v>325</v>
      </c>
      <c r="H58" s="106">
        <v>3026</v>
      </c>
      <c r="I58" s="124">
        <v>2118.2</v>
      </c>
      <c r="J58" s="106"/>
      <c r="K58" s="1">
        <v>635.46</v>
      </c>
    </row>
    <row r="59" customHeight="1" spans="1:11">
      <c r="A59" s="125"/>
      <c r="B59" s="126"/>
      <c r="C59" s="127"/>
      <c r="D59" s="127"/>
      <c r="E59" s="106" t="s">
        <v>159</v>
      </c>
      <c r="F59" s="106"/>
      <c r="G59" s="106" t="s">
        <v>326</v>
      </c>
      <c r="H59" s="106">
        <v>3026</v>
      </c>
      <c r="I59" s="128"/>
      <c r="J59" s="106"/>
      <c r="K59" s="1">
        <v>605.2</v>
      </c>
    </row>
    <row r="60" customHeight="1" spans="1:11">
      <c r="A60" s="129"/>
      <c r="B60" s="130"/>
      <c r="C60" s="131"/>
      <c r="D60" s="131"/>
      <c r="E60" s="106" t="s">
        <v>387</v>
      </c>
      <c r="F60" s="106"/>
      <c r="G60" s="106" t="s">
        <v>326</v>
      </c>
      <c r="H60" s="106">
        <v>3026</v>
      </c>
      <c r="I60" s="132"/>
      <c r="J60" s="106"/>
      <c r="K60" s="1">
        <v>877.54</v>
      </c>
    </row>
    <row r="61" customHeight="1" spans="1:11">
      <c r="A61" s="121">
        <v>1</v>
      </c>
      <c r="B61" s="122">
        <v>46107</v>
      </c>
      <c r="C61" s="123" t="s">
        <v>155</v>
      </c>
      <c r="D61" s="123" t="s">
        <v>396</v>
      </c>
      <c r="E61" s="106" t="s">
        <v>157</v>
      </c>
      <c r="F61" s="106"/>
      <c r="G61" s="106" t="s">
        <v>325</v>
      </c>
      <c r="H61" s="106">
        <v>3370</v>
      </c>
      <c r="I61" s="124">
        <v>2359</v>
      </c>
      <c r="J61" s="106"/>
      <c r="K61" s="1">
        <v>707.7</v>
      </c>
    </row>
    <row r="62" customHeight="1" spans="1:11">
      <c r="A62" s="125"/>
      <c r="B62" s="126"/>
      <c r="C62" s="127"/>
      <c r="D62" s="127"/>
      <c r="E62" s="106" t="s">
        <v>159</v>
      </c>
      <c r="F62" s="106"/>
      <c r="G62" s="106" t="s">
        <v>326</v>
      </c>
      <c r="H62" s="106">
        <v>3370</v>
      </c>
      <c r="I62" s="128"/>
      <c r="J62" s="106"/>
      <c r="K62" s="1">
        <v>674</v>
      </c>
    </row>
    <row r="63" customHeight="1" spans="1:11">
      <c r="A63" s="129"/>
      <c r="B63" s="130"/>
      <c r="C63" s="131"/>
      <c r="D63" s="131"/>
      <c r="E63" s="106" t="s">
        <v>387</v>
      </c>
      <c r="F63" s="106"/>
      <c r="G63" s="106" t="s">
        <v>326</v>
      </c>
      <c r="H63" s="106">
        <v>3370</v>
      </c>
      <c r="I63" s="132"/>
      <c r="J63" s="106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5" customHeight="1" spans="8:9">
      <c r="I65" s="95" t="s">
        <v>397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E25" sqref="E2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13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3">
      <c r="A3" s="13">
        <v>45807</v>
      </c>
      <c r="B3" s="14" t="s">
        <v>10</v>
      </c>
      <c r="C3" s="14" t="s">
        <v>357</v>
      </c>
      <c r="D3" s="15" t="s">
        <v>358</v>
      </c>
      <c r="E3" s="118" t="s">
        <v>359</v>
      </c>
      <c r="F3" s="14" t="s">
        <v>14</v>
      </c>
      <c r="G3" s="16">
        <v>66150</v>
      </c>
      <c r="H3" s="16">
        <v>0.21</v>
      </c>
      <c r="I3" s="102">
        <f t="shared" ref="I3:I17" si="0">G3*H3</f>
        <v>13891.5</v>
      </c>
    </row>
    <row r="4" customHeight="1" spans="1:13">
      <c r="A4" s="13"/>
      <c r="B4" s="14"/>
      <c r="C4" s="14"/>
      <c r="D4" s="15"/>
      <c r="E4" s="118"/>
      <c r="F4" s="16" t="s">
        <v>15</v>
      </c>
      <c r="G4" s="16">
        <v>66150</v>
      </c>
      <c r="H4" s="16">
        <v>0.08</v>
      </c>
      <c r="I4" s="102">
        <f t="shared" si="0"/>
        <v>5292</v>
      </c>
    </row>
    <row r="5" customHeight="1" spans="1:13">
      <c r="A5" s="13"/>
      <c r="B5" s="14"/>
      <c r="C5" s="14"/>
      <c r="D5" s="15"/>
      <c r="E5" s="118"/>
      <c r="F5" s="16" t="s">
        <v>28</v>
      </c>
      <c r="G5" s="16">
        <f>66150*4</f>
        <v>264600</v>
      </c>
      <c r="H5" s="16">
        <v>0.04</v>
      </c>
      <c r="I5" s="102">
        <f t="shared" si="0"/>
        <v>10584</v>
      </c>
    </row>
    <row r="6" customHeight="1" spans="1:13">
      <c r="A6" s="13"/>
      <c r="B6" s="14"/>
      <c r="C6" s="14"/>
      <c r="D6" s="15"/>
      <c r="E6" s="118"/>
      <c r="F6" s="14" t="s">
        <v>17</v>
      </c>
      <c r="G6" s="16">
        <v>66150</v>
      </c>
      <c r="H6" s="16">
        <v>0.12</v>
      </c>
      <c r="I6" s="102">
        <f t="shared" si="0"/>
        <v>7938</v>
      </c>
    </row>
    <row r="7" customHeight="1" spans="1:13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2">
        <f t="shared" si="0"/>
        <v>9923.34</v>
      </c>
    </row>
    <row r="8" customHeight="1" spans="1:13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2">
        <f t="shared" si="0"/>
        <v>3780.32</v>
      </c>
    </row>
    <row r="9" customHeight="1" spans="1:13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2">
        <f t="shared" si="0"/>
        <v>7560.64</v>
      </c>
    </row>
    <row r="10" customHeight="1" spans="1:13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2">
        <f t="shared" si="0"/>
        <v>5670.48</v>
      </c>
    </row>
    <row r="11" customHeight="1" spans="1:13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2">
        <f t="shared" si="0"/>
        <v>10121.16</v>
      </c>
    </row>
    <row r="12" customHeight="1" spans="1:13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2">
        <f t="shared" si="0"/>
        <v>3855.68</v>
      </c>
    </row>
    <row r="13" customHeight="1" spans="1:13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2">
        <f t="shared" si="0"/>
        <v>7711.36</v>
      </c>
    </row>
    <row r="14" customHeight="1" spans="1:13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17">
        <f t="shared" si="0"/>
        <v>5783.52</v>
      </c>
    </row>
    <row r="15" customHeight="1" spans="1:13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  <c r="J15" s="119">
        <v>26500</v>
      </c>
      <c r="K15" s="119">
        <f>H15*J15</f>
        <v>15370</v>
      </c>
      <c r="L15" s="1">
        <f>G15-J15</f>
        <v>21696</v>
      </c>
      <c r="M15" s="101">
        <f>L15*H15</f>
        <v>12583.68</v>
      </c>
    </row>
    <row r="16" customHeight="1" spans="1:13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2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0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customHeight="1" spans="1:10">
      <c r="I31" s="104">
        <v>-15400.69</v>
      </c>
      <c r="J31" s="1" t="s">
        <v>398</v>
      </c>
    </row>
    <row r="32" customHeight="1" spans="1:10">
      <c r="I32" s="31">
        <f>I30+I31</f>
        <v>18052.7079</v>
      </c>
      <c r="J32" s="1" t="s">
        <v>399</v>
      </c>
    </row>
    <row r="33" customHeight="1" spans="1:11">
      <c r="I33" s="31"/>
    </row>
    <row r="34" customHeight="1" spans="1:11">
      <c r="I34" s="31"/>
    </row>
    <row r="35" customHeight="1" spans="1:11">
      <c r="I35" s="31"/>
    </row>
    <row r="36" spans="1:11">
      <c r="F36" s="1"/>
      <c r="G36" s="1"/>
      <c r="H36" s="1"/>
      <c r="I36" s="1"/>
    </row>
    <row r="37" ht="28.5" spans="1:11">
      <c r="A37" s="105" t="s">
        <v>141</v>
      </c>
      <c r="B37" s="105"/>
      <c r="C37" s="105"/>
      <c r="D37" s="105"/>
      <c r="E37" s="105"/>
      <c r="F37" s="105"/>
      <c r="G37" s="105"/>
      <c r="H37" s="105"/>
      <c r="I37" s="105"/>
      <c r="J37" s="105"/>
    </row>
    <row r="38" customHeight="1" spans="1:11">
      <c r="A38" s="106" t="s">
        <v>142</v>
      </c>
      <c r="B38" s="106" t="s">
        <v>143</v>
      </c>
      <c r="C38" s="106" t="s">
        <v>144</v>
      </c>
      <c r="D38" s="106" t="s">
        <v>145</v>
      </c>
      <c r="E38" s="106" t="s">
        <v>146</v>
      </c>
      <c r="F38" s="107" t="s">
        <v>147</v>
      </c>
      <c r="G38" s="106" t="s">
        <v>148</v>
      </c>
      <c r="H38" s="106" t="s">
        <v>149</v>
      </c>
      <c r="I38" s="106" t="s">
        <v>150</v>
      </c>
      <c r="J38" s="106" t="s">
        <v>151</v>
      </c>
    </row>
    <row r="39" customHeight="1" spans="1:11">
      <c r="A39" s="106"/>
      <c r="B39" s="106"/>
      <c r="C39" s="106"/>
      <c r="D39" s="106" t="s">
        <v>152</v>
      </c>
      <c r="E39" s="106"/>
      <c r="F39" s="107" t="s">
        <v>153</v>
      </c>
      <c r="G39" s="106"/>
      <c r="H39" s="106"/>
      <c r="I39" s="108" t="s">
        <v>154</v>
      </c>
      <c r="J39" s="106"/>
    </row>
    <row r="40" customHeight="1" spans="1:11">
      <c r="A40" s="121">
        <v>1</v>
      </c>
      <c r="B40" s="122">
        <v>46107</v>
      </c>
      <c r="C40" s="123" t="s">
        <v>155</v>
      </c>
      <c r="D40" s="123" t="s">
        <v>400</v>
      </c>
      <c r="E40" s="106" t="s">
        <v>157</v>
      </c>
      <c r="F40" s="106" t="s">
        <v>401</v>
      </c>
      <c r="G40" s="106" t="s">
        <v>325</v>
      </c>
      <c r="H40" s="106">
        <v>36787</v>
      </c>
      <c r="I40" s="124">
        <v>15400.69</v>
      </c>
      <c r="J40" s="106"/>
      <c r="K40" s="1">
        <v>4230.51</v>
      </c>
    </row>
    <row r="41" customHeight="1" spans="1:11">
      <c r="A41" s="125"/>
      <c r="B41" s="126"/>
      <c r="C41" s="127"/>
      <c r="D41" s="127"/>
      <c r="E41" s="106" t="s">
        <v>159</v>
      </c>
      <c r="F41" s="106" t="s">
        <v>401</v>
      </c>
      <c r="G41" s="106" t="s">
        <v>326</v>
      </c>
      <c r="H41" s="106">
        <v>36787</v>
      </c>
      <c r="I41" s="128"/>
      <c r="J41" s="106"/>
      <c r="K41" s="1">
        <v>8461.01</v>
      </c>
    </row>
    <row r="42" customHeight="1" spans="1:11">
      <c r="A42" s="129"/>
      <c r="B42" s="130"/>
      <c r="C42" s="131"/>
      <c r="D42" s="131"/>
      <c r="E42" s="106" t="s">
        <v>160</v>
      </c>
      <c r="F42" s="106" t="s">
        <v>402</v>
      </c>
      <c r="G42" s="106" t="s">
        <v>326</v>
      </c>
      <c r="H42" s="106">
        <v>11779</v>
      </c>
      <c r="I42" s="132"/>
      <c r="J42" s="106"/>
      <c r="K42" s="1">
        <v>2709.17</v>
      </c>
    </row>
    <row r="45" customHeight="1" spans="1:11">
      <c r="I45" s="95" t="s">
        <v>403</v>
      </c>
    </row>
  </sheetData>
  <mergeCells count="29">
    <mergeCell ref="A1:I1"/>
    <mergeCell ref="A37:J37"/>
    <mergeCell ref="A3:A6"/>
    <mergeCell ref="A7:A10"/>
    <mergeCell ref="A11:A16"/>
    <mergeCell ref="A38:A39"/>
    <mergeCell ref="A40:A42"/>
    <mergeCell ref="B3:B6"/>
    <mergeCell ref="B7:B10"/>
    <mergeCell ref="B11:B16"/>
    <mergeCell ref="B38:B39"/>
    <mergeCell ref="B40:B42"/>
    <mergeCell ref="C3:C6"/>
    <mergeCell ref="C7:C10"/>
    <mergeCell ref="C11:C16"/>
    <mergeCell ref="C38:C39"/>
    <mergeCell ref="C40:C42"/>
    <mergeCell ref="D3:D6"/>
    <mergeCell ref="D7:D10"/>
    <mergeCell ref="D11:D16"/>
    <mergeCell ref="D40:D42"/>
    <mergeCell ref="E3:E6"/>
    <mergeCell ref="E7:E10"/>
    <mergeCell ref="E11:E16"/>
    <mergeCell ref="E38:E39"/>
    <mergeCell ref="G38:G39"/>
    <mergeCell ref="H38:H39"/>
    <mergeCell ref="I40:I42"/>
    <mergeCell ref="J38:J3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opLeftCell="A92" workbookViewId="0">
      <selection activeCell="F132" sqref="F13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>31500*1.02</f>
        <v>32130</v>
      </c>
      <c r="H29" s="17">
        <v>0.08</v>
      </c>
      <c r="I29" s="1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11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7">
        <f t="shared" si="1"/>
        <v>3494.4</v>
      </c>
    </row>
    <row r="98" customHeight="1" spans="1:11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7">
        <f t="shared" si="1"/>
        <v>25334.4</v>
      </c>
    </row>
    <row r="99" customHeight="1" spans="1:11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17">
        <f t="shared" si="1"/>
        <v>2200.38</v>
      </c>
    </row>
    <row r="100" customHeight="1" spans="1:11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17">
        <f t="shared" si="1"/>
        <v>419.12</v>
      </c>
    </row>
    <row r="101" customHeight="1" spans="1:11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17">
        <f t="shared" si="1"/>
        <v>1058.88</v>
      </c>
    </row>
    <row r="102" customHeight="1" spans="1:11">
      <c r="I102" s="100">
        <f>SUM(I3:I101)</f>
        <v>584258.93</v>
      </c>
    </row>
    <row r="103" customHeight="1" spans="1:11">
      <c r="I103" s="32">
        <f>18052.7079-117549.6</f>
        <v>-99496.8921</v>
      </c>
      <c r="J103" s="1" t="s">
        <v>464</v>
      </c>
    </row>
    <row r="104" customHeight="1" spans="1:11">
      <c r="I104" s="31">
        <f>I102+I103</f>
        <v>484762.0379</v>
      </c>
    </row>
    <row r="106" customHeight="1" spans="1:11">
      <c r="A106" s="105" t="s">
        <v>141</v>
      </c>
      <c r="B106" s="105"/>
      <c r="C106" s="105"/>
      <c r="D106" s="105"/>
      <c r="E106" s="105"/>
      <c r="F106" s="105"/>
      <c r="G106" s="105"/>
      <c r="H106" s="105"/>
      <c r="I106" s="105"/>
      <c r="J106" s="105"/>
    </row>
    <row r="107" customHeight="1" spans="1:11">
      <c r="A107" s="106" t="s">
        <v>142</v>
      </c>
      <c r="B107" s="106" t="s">
        <v>143</v>
      </c>
      <c r="C107" s="106" t="s">
        <v>144</v>
      </c>
      <c r="D107" s="106" t="s">
        <v>145</v>
      </c>
      <c r="E107" s="106" t="s">
        <v>146</v>
      </c>
      <c r="F107" s="107" t="s">
        <v>147</v>
      </c>
      <c r="G107" s="106" t="s">
        <v>148</v>
      </c>
      <c r="H107" s="106" t="s">
        <v>149</v>
      </c>
      <c r="I107" s="106" t="s">
        <v>150</v>
      </c>
      <c r="J107" s="106" t="s">
        <v>151</v>
      </c>
    </row>
    <row r="108" customHeight="1" spans="1:11">
      <c r="A108" s="106"/>
      <c r="B108" s="106"/>
      <c r="C108" s="106"/>
      <c r="D108" s="106" t="s">
        <v>152</v>
      </c>
      <c r="E108" s="106"/>
      <c r="F108" s="107" t="s">
        <v>153</v>
      </c>
      <c r="G108" s="106"/>
      <c r="H108" s="106"/>
      <c r="I108" s="108" t="s">
        <v>154</v>
      </c>
      <c r="J108" s="106"/>
    </row>
    <row r="109" customHeight="1" spans="1:11">
      <c r="A109" s="109">
        <v>1</v>
      </c>
      <c r="B109" s="110">
        <v>46108</v>
      </c>
      <c r="C109" s="111" t="s">
        <v>155</v>
      </c>
      <c r="D109" s="111" t="s">
        <v>396</v>
      </c>
      <c r="E109" s="111" t="s">
        <v>157</v>
      </c>
      <c r="F109" s="111"/>
      <c r="G109" s="111" t="s">
        <v>325</v>
      </c>
      <c r="H109" s="111">
        <v>2625</v>
      </c>
      <c r="I109" s="112">
        <v>2430.75</v>
      </c>
      <c r="J109" s="111"/>
      <c r="K109" s="1">
        <v>262.5</v>
      </c>
    </row>
    <row r="110" customHeight="1" spans="1:11">
      <c r="A110" s="113"/>
      <c r="B110" s="114"/>
      <c r="C110" s="115"/>
      <c r="D110" s="115"/>
      <c r="E110" s="115" t="s">
        <v>159</v>
      </c>
      <c r="F110" s="115"/>
      <c r="G110" s="115" t="s">
        <v>326</v>
      </c>
      <c r="H110" s="115">
        <v>8085</v>
      </c>
      <c r="I110" s="116"/>
      <c r="J110" s="115"/>
      <c r="K110" s="1">
        <v>1617</v>
      </c>
    </row>
    <row r="111" customHeight="1" spans="1:11">
      <c r="A111" s="113"/>
      <c r="B111" s="114"/>
      <c r="C111" s="115"/>
      <c r="D111" s="115"/>
      <c r="E111" s="115" t="s">
        <v>160</v>
      </c>
      <c r="F111" s="115"/>
      <c r="G111" s="115" t="s">
        <v>326</v>
      </c>
      <c r="H111" s="115">
        <v>2625</v>
      </c>
      <c r="I111" s="116"/>
      <c r="J111" s="115"/>
      <c r="K111" s="1">
        <v>551.25</v>
      </c>
    </row>
    <row r="112" customHeight="1" spans="1:11">
      <c r="A112" s="113">
        <v>1</v>
      </c>
      <c r="B112" s="114">
        <v>46108</v>
      </c>
      <c r="C112" s="115" t="s">
        <v>155</v>
      </c>
      <c r="D112" s="115" t="s">
        <v>396</v>
      </c>
      <c r="E112" s="115" t="s">
        <v>157</v>
      </c>
      <c r="F112" s="115"/>
      <c r="G112" s="115" t="s">
        <v>325</v>
      </c>
      <c r="H112" s="115">
        <v>12012</v>
      </c>
      <c r="I112" s="116">
        <v>3658.4</v>
      </c>
      <c r="J112" s="115"/>
      <c r="K112" s="1">
        <v>1201.2</v>
      </c>
    </row>
    <row r="113" customHeight="1" spans="1:11">
      <c r="A113" s="113"/>
      <c r="B113" s="114"/>
      <c r="C113" s="115"/>
      <c r="D113" s="115"/>
      <c r="E113" s="115" t="s">
        <v>159</v>
      </c>
      <c r="F113" s="115"/>
      <c r="G113" s="115" t="s">
        <v>326</v>
      </c>
      <c r="H113" s="115">
        <v>6553</v>
      </c>
      <c r="I113" s="116"/>
      <c r="J113" s="115"/>
      <c r="K113" s="1">
        <v>1310.6</v>
      </c>
    </row>
    <row r="114" customHeight="1" spans="1:11">
      <c r="A114" s="113"/>
      <c r="B114" s="114"/>
      <c r="C114" s="115"/>
      <c r="D114" s="115"/>
      <c r="E114" s="115" t="s">
        <v>160</v>
      </c>
      <c r="F114" s="115"/>
      <c r="G114" s="115" t="s">
        <v>326</v>
      </c>
      <c r="H114" s="115">
        <v>5460</v>
      </c>
      <c r="I114" s="116"/>
      <c r="J114" s="115"/>
      <c r="K114" s="1">
        <v>1146.6</v>
      </c>
    </row>
    <row r="115" customHeight="1" spans="1:11">
      <c r="A115" s="113">
        <v>1</v>
      </c>
      <c r="B115" s="114">
        <v>46108</v>
      </c>
      <c r="C115" s="115" t="s">
        <v>155</v>
      </c>
      <c r="D115" s="115" t="s">
        <v>396</v>
      </c>
      <c r="E115" s="115" t="s">
        <v>157</v>
      </c>
      <c r="F115" s="115"/>
      <c r="G115" s="115" t="s">
        <v>325</v>
      </c>
      <c r="H115" s="115">
        <v>131302</v>
      </c>
      <c r="I115" s="116">
        <v>64783.75</v>
      </c>
      <c r="J115" s="115"/>
      <c r="K115" s="1">
        <v>13130.2</v>
      </c>
    </row>
    <row r="116" customHeight="1" spans="1:11">
      <c r="A116" s="113"/>
      <c r="B116" s="114"/>
      <c r="C116" s="115"/>
      <c r="D116" s="115"/>
      <c r="E116" s="115" t="s">
        <v>159</v>
      </c>
      <c r="F116" s="115"/>
      <c r="G116" s="115" t="s">
        <v>326</v>
      </c>
      <c r="H116" s="115">
        <v>193236</v>
      </c>
      <c r="I116" s="116"/>
      <c r="J116" s="115"/>
      <c r="K116" s="1">
        <v>38647.2</v>
      </c>
    </row>
    <row r="117" customHeight="1" spans="1:11">
      <c r="A117" s="113"/>
      <c r="B117" s="114"/>
      <c r="C117" s="115"/>
      <c r="D117" s="115"/>
      <c r="E117" s="115" t="s">
        <v>160</v>
      </c>
      <c r="F117" s="115"/>
      <c r="G117" s="115" t="s">
        <v>326</v>
      </c>
      <c r="H117" s="115">
        <v>61935</v>
      </c>
      <c r="I117" s="116"/>
      <c r="J117" s="115"/>
      <c r="K117" s="1">
        <v>13006.35</v>
      </c>
    </row>
    <row r="118" customHeight="1" spans="1:11">
      <c r="A118" s="113">
        <v>1</v>
      </c>
      <c r="B118" s="114">
        <v>46108</v>
      </c>
      <c r="C118" s="115" t="s">
        <v>155</v>
      </c>
      <c r="D118" s="115" t="s">
        <v>396</v>
      </c>
      <c r="E118" s="115" t="s">
        <v>157</v>
      </c>
      <c r="F118" s="115"/>
      <c r="G118" s="115" t="s">
        <v>325</v>
      </c>
      <c r="H118" s="115">
        <v>4368</v>
      </c>
      <c r="I118" s="116">
        <v>17136</v>
      </c>
      <c r="J118" s="115"/>
      <c r="K118" s="1">
        <v>436.8</v>
      </c>
    </row>
    <row r="119" customHeight="1" spans="1:11">
      <c r="A119" s="113"/>
      <c r="B119" s="114"/>
      <c r="C119" s="115"/>
      <c r="D119" s="115"/>
      <c r="E119" s="115" t="s">
        <v>159</v>
      </c>
      <c r="F119" s="115"/>
      <c r="G119" s="115" t="s">
        <v>326</v>
      </c>
      <c r="H119" s="115">
        <v>4368</v>
      </c>
      <c r="I119" s="116"/>
      <c r="J119" s="115"/>
      <c r="K119" s="1">
        <v>873.6</v>
      </c>
    </row>
    <row r="120" customHeight="1" spans="1:11">
      <c r="A120" s="113"/>
      <c r="B120" s="114"/>
      <c r="C120" s="115"/>
      <c r="D120" s="115"/>
      <c r="E120" s="115" t="s">
        <v>160</v>
      </c>
      <c r="F120" s="115"/>
      <c r="G120" s="115" t="s">
        <v>326</v>
      </c>
      <c r="H120" s="115">
        <v>75360</v>
      </c>
      <c r="I120" s="116"/>
      <c r="J120" s="115"/>
      <c r="K120" s="1">
        <v>15825.6</v>
      </c>
    </row>
    <row r="121" ht="28" spans="1:11">
      <c r="A121" s="113">
        <v>1</v>
      </c>
      <c r="B121" s="114">
        <v>46108</v>
      </c>
      <c r="C121" s="115" t="s">
        <v>155</v>
      </c>
      <c r="D121" s="115" t="s">
        <v>396</v>
      </c>
      <c r="E121" s="115" t="s">
        <v>160</v>
      </c>
      <c r="F121" s="115"/>
      <c r="G121" s="115" t="s">
        <v>325</v>
      </c>
      <c r="H121" s="115">
        <v>140670</v>
      </c>
      <c r="I121" s="116">
        <v>29540.7</v>
      </c>
      <c r="J121" s="115"/>
      <c r="K121" s="1">
        <v>29540.7</v>
      </c>
    </row>
    <row r="122" customHeight="1" spans="1:11">
      <c r="K122" s="1">
        <f>SUM(K109:K121)</f>
        <v>117549.6</v>
      </c>
    </row>
    <row r="123" customHeight="1" spans="1:11">
      <c r="I123" s="95" t="s">
        <v>397</v>
      </c>
    </row>
    <row r="125" customHeight="1" spans="1:11">
      <c r="I125" s="95">
        <f>18367.2+99157.42</f>
        <v>117524.62</v>
      </c>
    </row>
    <row r="126" customHeight="1" spans="1:11">
      <c r="H126" s="95" t="s">
        <v>327</v>
      </c>
      <c r="I126" s="95">
        <f>K122-I125</f>
        <v>24.9800000000105</v>
      </c>
    </row>
  </sheetData>
  <autoFilter xmlns:etc="http://www.wps.cn/officeDocument/2017/etCustomData" ref="A1:I121" etc:filterBottomFollowUsedRange="0">
    <extLst/>
  </autoFilter>
  <mergeCells count="124">
    <mergeCell ref="A1:I1"/>
    <mergeCell ref="A106:J106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07:A108"/>
    <mergeCell ref="A109:A111"/>
    <mergeCell ref="A112:A114"/>
    <mergeCell ref="A115:A117"/>
    <mergeCell ref="A118:A12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07:B108"/>
    <mergeCell ref="B109:B111"/>
    <mergeCell ref="B112:B114"/>
    <mergeCell ref="B115:B117"/>
    <mergeCell ref="B118:B12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07:C108"/>
    <mergeCell ref="C109:C111"/>
    <mergeCell ref="C112:C114"/>
    <mergeCell ref="C115:C117"/>
    <mergeCell ref="C118:C12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09:D111"/>
    <mergeCell ref="D112:D114"/>
    <mergeCell ref="D115:D117"/>
    <mergeCell ref="D118:D12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07:E108"/>
    <mergeCell ref="G107:G108"/>
    <mergeCell ref="H107:H108"/>
    <mergeCell ref="I109:I111"/>
    <mergeCell ref="I112:I114"/>
    <mergeCell ref="I115:I117"/>
    <mergeCell ref="I118:I120"/>
    <mergeCell ref="J107:J10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opLeftCell="A104" workbookViewId="0">
      <selection activeCell="F134" sqref="F1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3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3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2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2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2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2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2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2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2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2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2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2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2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2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2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2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3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3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3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3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3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3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3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3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3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2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2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2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2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2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2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2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2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2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2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2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2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2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2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2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2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2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2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2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2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2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2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2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2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2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2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2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2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2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2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3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3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3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3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3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2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2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2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>I102+I103</f>
        <v>484762.0379</v>
      </c>
    </row>
    <row r="105" customHeight="1" spans="1:10">
      <c r="I105" s="104">
        <v>-107598.52</v>
      </c>
      <c r="J105" s="1" t="s">
        <v>465</v>
      </c>
    </row>
    <row r="106" customHeight="1" spans="1:10">
      <c r="I106" s="31">
        <f>I104+I105</f>
        <v>377163.5179</v>
      </c>
    </row>
    <row r="107" customHeight="1" spans="1:10">
      <c r="I107" s="31"/>
    </row>
    <row r="108" customHeight="1" spans="1:10">
      <c r="I108" s="31"/>
    </row>
    <row r="109" customHeight="1" spans="1:10">
      <c r="I109" s="31"/>
    </row>
    <row r="111" ht="28.5" spans="1:10">
      <c r="A111" s="105" t="s">
        <v>141</v>
      </c>
      <c r="B111" s="105"/>
      <c r="C111" s="105"/>
      <c r="D111" s="105"/>
      <c r="E111" s="105"/>
      <c r="F111" s="105"/>
      <c r="G111" s="105"/>
      <c r="H111" s="105"/>
      <c r="I111" s="105"/>
      <c r="J111" s="105"/>
    </row>
    <row r="112" customHeight="1" spans="1:10">
      <c r="A112" s="106" t="s">
        <v>142</v>
      </c>
      <c r="B112" s="106" t="s">
        <v>143</v>
      </c>
      <c r="C112" s="106" t="s">
        <v>144</v>
      </c>
      <c r="D112" s="106" t="s">
        <v>145</v>
      </c>
      <c r="E112" s="106" t="s">
        <v>146</v>
      </c>
      <c r="F112" s="107" t="s">
        <v>147</v>
      </c>
      <c r="G112" s="106" t="s">
        <v>148</v>
      </c>
      <c r="H112" s="106" t="s">
        <v>149</v>
      </c>
      <c r="I112" s="106" t="s">
        <v>150</v>
      </c>
      <c r="J112" s="106" t="s">
        <v>151</v>
      </c>
    </row>
    <row r="113" customHeight="1" spans="1:11">
      <c r="A113" s="106"/>
      <c r="B113" s="106"/>
      <c r="C113" s="106"/>
      <c r="D113" s="106" t="s">
        <v>152</v>
      </c>
      <c r="E113" s="106"/>
      <c r="F113" s="107" t="s">
        <v>153</v>
      </c>
      <c r="G113" s="106"/>
      <c r="H113" s="106"/>
      <c r="I113" s="108" t="s">
        <v>154</v>
      </c>
      <c r="J113" s="106"/>
    </row>
    <row r="114" customHeight="1" spans="1:11">
      <c r="A114" s="109">
        <v>1</v>
      </c>
      <c r="B114" s="110">
        <v>46122</v>
      </c>
      <c r="C114" s="111" t="s">
        <v>155</v>
      </c>
      <c r="D114" s="111" t="s">
        <v>396</v>
      </c>
      <c r="E114" s="111" t="s">
        <v>157</v>
      </c>
      <c r="F114" s="111"/>
      <c r="G114" s="111" t="s">
        <v>325</v>
      </c>
      <c r="H114" s="111">
        <v>23060</v>
      </c>
      <c r="I114" s="112">
        <v>28594.4</v>
      </c>
      <c r="J114" s="111"/>
      <c r="K114" s="1">
        <v>4150.8</v>
      </c>
    </row>
    <row r="115" customHeight="1" spans="1:11">
      <c r="A115" s="113"/>
      <c r="B115" s="114"/>
      <c r="C115" s="115"/>
      <c r="D115" s="115"/>
      <c r="E115" s="115" t="s">
        <v>159</v>
      </c>
      <c r="F115" s="115"/>
      <c r="G115" s="115" t="s">
        <v>326</v>
      </c>
      <c r="H115" s="111">
        <v>23060</v>
      </c>
      <c r="I115" s="116"/>
      <c r="J115" s="115"/>
      <c r="K115" s="1">
        <v>4381.4</v>
      </c>
    </row>
    <row r="116" customHeight="1" spans="1:11">
      <c r="A116" s="113"/>
      <c r="B116" s="114"/>
      <c r="C116" s="115"/>
      <c r="D116" s="115"/>
      <c r="E116" s="115" t="s">
        <v>387</v>
      </c>
      <c r="F116" s="115"/>
      <c r="G116" s="115" t="s">
        <v>326</v>
      </c>
      <c r="H116" s="111">
        <v>23060</v>
      </c>
      <c r="I116" s="116"/>
      <c r="J116" s="115"/>
      <c r="K116" s="1">
        <v>6687.4</v>
      </c>
    </row>
    <row r="117" customHeight="1" spans="1:11">
      <c r="A117" s="113"/>
      <c r="B117" s="114"/>
      <c r="C117" s="115"/>
      <c r="D117" s="115"/>
      <c r="E117" s="115" t="s">
        <v>390</v>
      </c>
      <c r="F117" s="115"/>
      <c r="G117" s="115" t="s">
        <v>325</v>
      </c>
      <c r="H117" s="111">
        <v>23060</v>
      </c>
      <c r="I117" s="116"/>
      <c r="J117" s="115"/>
      <c r="K117" s="1">
        <v>13374.8</v>
      </c>
    </row>
    <row r="118" customHeight="1" spans="1:11">
      <c r="A118" s="109">
        <v>1</v>
      </c>
      <c r="B118" s="110">
        <v>46122</v>
      </c>
      <c r="C118" s="111" t="s">
        <v>155</v>
      </c>
      <c r="D118" s="111" t="s">
        <v>396</v>
      </c>
      <c r="E118" s="111" t="s">
        <v>157</v>
      </c>
      <c r="F118" s="111"/>
      <c r="G118" s="111" t="s">
        <v>325</v>
      </c>
      <c r="H118" s="111">
        <v>22528</v>
      </c>
      <c r="I118" s="112">
        <v>27934.72</v>
      </c>
      <c r="J118" s="111"/>
      <c r="K118" s="1">
        <v>4055.04</v>
      </c>
    </row>
    <row r="119" customHeight="1" spans="1:11">
      <c r="A119" s="113"/>
      <c r="B119" s="114"/>
      <c r="C119" s="115"/>
      <c r="D119" s="115"/>
      <c r="E119" s="115" t="s">
        <v>159</v>
      </c>
      <c r="F119" s="115"/>
      <c r="G119" s="115" t="s">
        <v>326</v>
      </c>
      <c r="H119" s="111">
        <v>22528</v>
      </c>
      <c r="I119" s="116"/>
      <c r="J119" s="115"/>
      <c r="K119" s="1">
        <v>4280.32</v>
      </c>
    </row>
    <row r="120" customHeight="1" spans="1:11">
      <c r="A120" s="113"/>
      <c r="B120" s="114"/>
      <c r="C120" s="115"/>
      <c r="D120" s="115"/>
      <c r="E120" s="115" t="s">
        <v>387</v>
      </c>
      <c r="F120" s="115"/>
      <c r="G120" s="115" t="s">
        <v>326</v>
      </c>
      <c r="H120" s="111">
        <v>22528</v>
      </c>
      <c r="I120" s="116"/>
      <c r="J120" s="115"/>
      <c r="K120" s="1">
        <v>6533.12</v>
      </c>
    </row>
    <row r="121" customHeight="1" spans="1:11">
      <c r="A121" s="113"/>
      <c r="B121" s="114"/>
      <c r="C121" s="115"/>
      <c r="D121" s="115"/>
      <c r="E121" s="115" t="s">
        <v>390</v>
      </c>
      <c r="F121" s="115"/>
      <c r="G121" s="115" t="s">
        <v>325</v>
      </c>
      <c r="H121" s="111">
        <v>22528</v>
      </c>
      <c r="I121" s="116"/>
      <c r="J121" s="115"/>
      <c r="K121" s="1">
        <v>13066.24</v>
      </c>
    </row>
    <row r="122" customHeight="1" spans="1:11">
      <c r="A122" s="109">
        <v>1</v>
      </c>
      <c r="B122" s="110">
        <v>46122</v>
      </c>
      <c r="C122" s="111" t="s">
        <v>155</v>
      </c>
      <c r="D122" s="111" t="s">
        <v>396</v>
      </c>
      <c r="E122" s="111" t="s">
        <v>157</v>
      </c>
      <c r="F122" s="111"/>
      <c r="G122" s="111" t="s">
        <v>325</v>
      </c>
      <c r="H122" s="111">
        <v>28445</v>
      </c>
      <c r="I122" s="112">
        <v>35271.8</v>
      </c>
      <c r="J122" s="111"/>
      <c r="K122" s="1">
        <v>5120.1</v>
      </c>
    </row>
    <row r="123" customHeight="1" spans="1:11">
      <c r="A123" s="113"/>
      <c r="B123" s="114"/>
      <c r="C123" s="115"/>
      <c r="D123" s="115"/>
      <c r="E123" s="115" t="s">
        <v>159</v>
      </c>
      <c r="F123" s="115"/>
      <c r="G123" s="115" t="s">
        <v>326</v>
      </c>
      <c r="H123" s="111">
        <v>28445</v>
      </c>
      <c r="I123" s="116"/>
      <c r="J123" s="115"/>
      <c r="K123" s="1">
        <v>5404.55</v>
      </c>
    </row>
    <row r="124" customHeight="1" spans="1:11">
      <c r="A124" s="113"/>
      <c r="B124" s="114"/>
      <c r="C124" s="115"/>
      <c r="D124" s="115"/>
      <c r="E124" s="115" t="s">
        <v>387</v>
      </c>
      <c r="F124" s="115"/>
      <c r="G124" s="115" t="s">
        <v>326</v>
      </c>
      <c r="H124" s="111">
        <v>28445</v>
      </c>
      <c r="I124" s="116"/>
      <c r="J124" s="115"/>
      <c r="K124" s="1">
        <v>8249.05</v>
      </c>
    </row>
    <row r="125" customHeight="1" spans="1:11">
      <c r="A125" s="113"/>
      <c r="B125" s="114"/>
      <c r="C125" s="115"/>
      <c r="D125" s="115"/>
      <c r="E125" s="115" t="s">
        <v>390</v>
      </c>
      <c r="F125" s="115"/>
      <c r="G125" s="115" t="s">
        <v>325</v>
      </c>
      <c r="H125" s="111">
        <v>28445</v>
      </c>
      <c r="I125" s="116"/>
      <c r="J125" s="115"/>
      <c r="K125" s="1">
        <v>16498.1</v>
      </c>
    </row>
    <row r="126" customHeight="1" spans="1:11">
      <c r="A126" s="109">
        <v>1</v>
      </c>
      <c r="B126" s="110">
        <v>46122</v>
      </c>
      <c r="C126" s="111" t="s">
        <v>155</v>
      </c>
      <c r="D126" s="111" t="s">
        <v>396</v>
      </c>
      <c r="E126" s="111" t="s">
        <v>157</v>
      </c>
      <c r="F126" s="111"/>
      <c r="G126" s="111" t="s">
        <v>325</v>
      </c>
      <c r="H126" s="111">
        <v>7145</v>
      </c>
      <c r="I126" s="112">
        <v>8859.8</v>
      </c>
      <c r="J126" s="111"/>
      <c r="K126" s="1">
        <v>1286.1</v>
      </c>
    </row>
    <row r="127" customHeight="1" spans="1:11">
      <c r="A127" s="113"/>
      <c r="B127" s="114"/>
      <c r="C127" s="115"/>
      <c r="D127" s="115"/>
      <c r="E127" s="115" t="s">
        <v>159</v>
      </c>
      <c r="F127" s="115"/>
      <c r="G127" s="115" t="s">
        <v>326</v>
      </c>
      <c r="H127" s="111">
        <v>7145</v>
      </c>
      <c r="I127" s="116"/>
      <c r="J127" s="115"/>
      <c r="K127" s="1">
        <v>1357.55</v>
      </c>
    </row>
    <row r="128" customHeight="1" spans="1:11">
      <c r="A128" s="113"/>
      <c r="B128" s="114"/>
      <c r="C128" s="115"/>
      <c r="D128" s="115"/>
      <c r="E128" s="115" t="s">
        <v>387</v>
      </c>
      <c r="F128" s="115"/>
      <c r="G128" s="115" t="s">
        <v>326</v>
      </c>
      <c r="H128" s="111">
        <v>7145</v>
      </c>
      <c r="I128" s="116"/>
      <c r="J128" s="115"/>
      <c r="K128" s="1">
        <v>2072.05</v>
      </c>
    </row>
    <row r="129" customHeight="1" spans="1:11">
      <c r="A129" s="113"/>
      <c r="B129" s="114"/>
      <c r="C129" s="115"/>
      <c r="D129" s="115"/>
      <c r="E129" s="115" t="s">
        <v>390</v>
      </c>
      <c r="F129" s="115"/>
      <c r="G129" s="115" t="s">
        <v>325</v>
      </c>
      <c r="H129" s="111">
        <v>7145</v>
      </c>
      <c r="I129" s="116"/>
      <c r="J129" s="115"/>
      <c r="K129" s="1">
        <v>4144.1</v>
      </c>
    </row>
    <row r="130" customHeight="1" spans="1:11">
      <c r="A130" s="109">
        <v>1</v>
      </c>
      <c r="B130" s="110">
        <v>46122</v>
      </c>
      <c r="C130" s="111" t="s">
        <v>155</v>
      </c>
      <c r="D130" s="111" t="s">
        <v>396</v>
      </c>
      <c r="E130" s="111" t="s">
        <v>157</v>
      </c>
      <c r="F130" s="111"/>
      <c r="G130" s="111" t="s">
        <v>325</v>
      </c>
      <c r="H130" s="111">
        <v>5595</v>
      </c>
      <c r="I130" s="112">
        <v>6937.8</v>
      </c>
      <c r="J130" s="111"/>
      <c r="K130" s="1">
        <v>1007.1</v>
      </c>
    </row>
    <row r="131" customHeight="1" spans="1:11">
      <c r="A131" s="113"/>
      <c r="B131" s="114"/>
      <c r="C131" s="115"/>
      <c r="D131" s="115"/>
      <c r="E131" s="115" t="s">
        <v>159</v>
      </c>
      <c r="F131" s="115"/>
      <c r="G131" s="115" t="s">
        <v>326</v>
      </c>
      <c r="H131" s="111">
        <v>5595</v>
      </c>
      <c r="I131" s="116"/>
      <c r="J131" s="115"/>
      <c r="K131" s="1">
        <v>1063.05</v>
      </c>
    </row>
    <row r="132" customHeight="1" spans="1:11">
      <c r="A132" s="113"/>
      <c r="B132" s="114"/>
      <c r="C132" s="115"/>
      <c r="D132" s="115"/>
      <c r="E132" s="115" t="s">
        <v>387</v>
      </c>
      <c r="F132" s="115"/>
      <c r="G132" s="115" t="s">
        <v>326</v>
      </c>
      <c r="H132" s="111">
        <v>5595</v>
      </c>
      <c r="I132" s="116"/>
      <c r="J132" s="115"/>
      <c r="K132" s="1">
        <v>1622.55</v>
      </c>
    </row>
    <row r="133" customHeight="1" spans="1:11">
      <c r="A133" s="113"/>
      <c r="B133" s="114"/>
      <c r="C133" s="115"/>
      <c r="D133" s="115"/>
      <c r="E133" s="115" t="s">
        <v>390</v>
      </c>
      <c r="F133" s="115"/>
      <c r="G133" s="115" t="s">
        <v>325</v>
      </c>
      <c r="H133" s="111">
        <v>5595</v>
      </c>
      <c r="I133" s="116"/>
      <c r="J133" s="115"/>
      <c r="K133" s="1">
        <v>3245.1</v>
      </c>
    </row>
    <row r="134" customHeight="1" spans="1:11">
      <c r="I134" s="95">
        <f>SUM(I114:I133)</f>
        <v>107598.52</v>
      </c>
    </row>
    <row r="137" customHeight="1" spans="1:11">
      <c r="I137" s="95">
        <f>I134-107511.46</f>
        <v>87.0600000000122</v>
      </c>
    </row>
  </sheetData>
  <autoFilter xmlns:etc="http://www.wps.cn/officeDocument/2017/etCustomData" ref="A1:I134" etc:filterBottomFollowUsedRange="0">
    <extLst/>
  </autoFilter>
  <mergeCells count="129">
    <mergeCell ref="A1:I1"/>
    <mergeCell ref="A111:J11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2:A113"/>
    <mergeCell ref="A114:A117"/>
    <mergeCell ref="A118:A121"/>
    <mergeCell ref="A122:A125"/>
    <mergeCell ref="A126:A129"/>
    <mergeCell ref="A130:A133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2:B113"/>
    <mergeCell ref="B114:B117"/>
    <mergeCell ref="B118:B121"/>
    <mergeCell ref="B122:B125"/>
    <mergeCell ref="B126:B129"/>
    <mergeCell ref="B130:B133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2:C113"/>
    <mergeCell ref="C114:C117"/>
    <mergeCell ref="C118:C121"/>
    <mergeCell ref="C122:C125"/>
    <mergeCell ref="C126:C129"/>
    <mergeCell ref="C130:C133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4:D117"/>
    <mergeCell ref="D118:D121"/>
    <mergeCell ref="D122:D125"/>
    <mergeCell ref="D126:D129"/>
    <mergeCell ref="D130:D133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2:E113"/>
    <mergeCell ref="G112:G113"/>
    <mergeCell ref="H112:H113"/>
    <mergeCell ref="I114:I117"/>
    <mergeCell ref="I118:I121"/>
    <mergeCell ref="I122:I125"/>
    <mergeCell ref="I126:I129"/>
    <mergeCell ref="I130:I133"/>
    <mergeCell ref="J112:J1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tabSelected="1" topLeftCell="A115" workbookViewId="0">
      <selection activeCell="F166" sqref="F1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10.5454545454545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2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2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03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03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03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03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2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2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2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2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2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2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2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2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2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2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2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2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2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2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2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2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2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2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2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2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2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2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2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2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2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2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2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2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2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2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2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2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2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2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2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2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2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2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2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2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2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2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2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2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2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2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2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2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2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2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2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2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2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2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2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2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2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2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2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2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2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>I102+I103</f>
        <v>484762.0379</v>
      </c>
    </row>
    <row r="105" customHeight="1" spans="1:10">
      <c r="I105" s="104">
        <v>-107598.52</v>
      </c>
      <c r="J105" s="1" t="s">
        <v>465</v>
      </c>
    </row>
    <row r="106" customHeight="1" spans="1:10">
      <c r="I106" s="31">
        <f>I104+I105</f>
        <v>377163.5179</v>
      </c>
    </row>
    <row r="107" customHeight="1" spans="1:10">
      <c r="I107" s="104">
        <v>-183289.36</v>
      </c>
      <c r="J107" s="1" t="s">
        <v>466</v>
      </c>
    </row>
    <row r="108" customHeight="1" spans="1:10">
      <c r="I108" s="31">
        <f>I106+I107</f>
        <v>193874.1579</v>
      </c>
    </row>
    <row r="109" customHeight="1" spans="1:10">
      <c r="I109" s="31"/>
    </row>
    <row r="110" customHeight="1" spans="1:10">
      <c r="I110" s="31"/>
    </row>
    <row r="111" customHeight="1" spans="1:10">
      <c r="I111" s="31"/>
    </row>
    <row r="112" customHeight="1" spans="1:10">
      <c r="I112" s="31"/>
    </row>
    <row r="114" ht="28.5" spans="1:11">
      <c r="A114" s="105" t="s">
        <v>141</v>
      </c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customHeight="1" spans="1:11">
      <c r="A115" s="106" t="s">
        <v>142</v>
      </c>
      <c r="B115" s="106" t="s">
        <v>143</v>
      </c>
      <c r="C115" s="106" t="s">
        <v>144</v>
      </c>
      <c r="D115" s="106" t="s">
        <v>145</v>
      </c>
      <c r="E115" s="106" t="s">
        <v>146</v>
      </c>
      <c r="F115" s="107" t="s">
        <v>147</v>
      </c>
      <c r="G115" s="106" t="s">
        <v>148</v>
      </c>
      <c r="H115" s="106" t="s">
        <v>149</v>
      </c>
      <c r="I115" s="106" t="s">
        <v>150</v>
      </c>
      <c r="J115" s="106" t="s">
        <v>151</v>
      </c>
    </row>
    <row r="116" customHeight="1" spans="1:11">
      <c r="A116" s="106"/>
      <c r="B116" s="106"/>
      <c r="C116" s="106"/>
      <c r="D116" s="106" t="s">
        <v>152</v>
      </c>
      <c r="E116" s="106"/>
      <c r="F116" s="107" t="s">
        <v>153</v>
      </c>
      <c r="G116" s="106"/>
      <c r="H116" s="106"/>
      <c r="I116" s="108" t="s">
        <v>154</v>
      </c>
      <c r="J116" s="106"/>
    </row>
    <row r="117" customHeight="1" spans="1:11">
      <c r="A117" s="109">
        <v>1</v>
      </c>
      <c r="B117" s="110">
        <v>46126</v>
      </c>
      <c r="C117" s="111" t="s">
        <v>155</v>
      </c>
      <c r="D117" s="111" t="s">
        <v>396</v>
      </c>
      <c r="E117" s="111" t="s">
        <v>157</v>
      </c>
      <c r="F117" s="111"/>
      <c r="G117" s="111" t="s">
        <v>325</v>
      </c>
      <c r="H117" s="111">
        <v>11920</v>
      </c>
      <c r="I117" s="112">
        <v>14780.8</v>
      </c>
      <c r="J117" s="111"/>
      <c r="K117" s="1">
        <v>2145.6</v>
      </c>
    </row>
    <row r="118" customHeight="1" spans="1:11">
      <c r="A118" s="113"/>
      <c r="B118" s="114"/>
      <c r="C118" s="115"/>
      <c r="D118" s="115"/>
      <c r="E118" s="115" t="s">
        <v>159</v>
      </c>
      <c r="F118" s="115"/>
      <c r="G118" s="115" t="s">
        <v>326</v>
      </c>
      <c r="H118" s="111">
        <v>11920</v>
      </c>
      <c r="I118" s="116"/>
      <c r="J118" s="115"/>
      <c r="K118" s="1">
        <v>2264.8</v>
      </c>
    </row>
    <row r="119" customHeight="1" spans="1:11">
      <c r="A119" s="113"/>
      <c r="B119" s="114"/>
      <c r="C119" s="115"/>
      <c r="D119" s="115"/>
      <c r="E119" s="115" t="s">
        <v>387</v>
      </c>
      <c r="F119" s="115"/>
      <c r="G119" s="115" t="s">
        <v>326</v>
      </c>
      <c r="H119" s="111">
        <v>11920</v>
      </c>
      <c r="I119" s="116"/>
      <c r="J119" s="115"/>
      <c r="K119" s="1">
        <v>3456.8</v>
      </c>
    </row>
    <row r="120" customHeight="1" spans="1:11">
      <c r="A120" s="113"/>
      <c r="B120" s="114"/>
      <c r="C120" s="115"/>
      <c r="D120" s="115"/>
      <c r="E120" s="115" t="s">
        <v>390</v>
      </c>
      <c r="F120" s="115"/>
      <c r="G120" s="115" t="s">
        <v>325</v>
      </c>
      <c r="H120" s="111">
        <v>11920</v>
      </c>
      <c r="I120" s="116"/>
      <c r="J120" s="115"/>
      <c r="K120" s="1">
        <v>6913.6</v>
      </c>
    </row>
    <row r="121" customHeight="1" spans="1:11">
      <c r="A121" s="109">
        <v>1</v>
      </c>
      <c r="B121" s="110">
        <v>46126</v>
      </c>
      <c r="C121" s="111" t="s">
        <v>155</v>
      </c>
      <c r="D121" s="111" t="s">
        <v>396</v>
      </c>
      <c r="E121" s="111" t="s">
        <v>157</v>
      </c>
      <c r="F121" s="111"/>
      <c r="G121" s="111" t="s">
        <v>325</v>
      </c>
      <c r="H121" s="111">
        <v>19485</v>
      </c>
      <c r="I121" s="112">
        <v>24161.4</v>
      </c>
      <c r="J121" s="111"/>
      <c r="K121" s="1">
        <v>3507.3</v>
      </c>
    </row>
    <row r="122" customHeight="1" spans="1:11">
      <c r="A122" s="113"/>
      <c r="B122" s="114"/>
      <c r="C122" s="115"/>
      <c r="D122" s="115"/>
      <c r="E122" s="115" t="s">
        <v>159</v>
      </c>
      <c r="F122" s="115"/>
      <c r="G122" s="115" t="s">
        <v>326</v>
      </c>
      <c r="H122" s="111">
        <v>19485</v>
      </c>
      <c r="I122" s="116"/>
      <c r="J122" s="115"/>
      <c r="K122" s="1">
        <v>3702.15</v>
      </c>
    </row>
    <row r="123" customHeight="1" spans="1:11">
      <c r="A123" s="113"/>
      <c r="B123" s="114"/>
      <c r="C123" s="115"/>
      <c r="D123" s="115"/>
      <c r="E123" s="115" t="s">
        <v>387</v>
      </c>
      <c r="F123" s="115"/>
      <c r="G123" s="115" t="s">
        <v>326</v>
      </c>
      <c r="H123" s="111">
        <v>19485</v>
      </c>
      <c r="I123" s="116"/>
      <c r="J123" s="115"/>
      <c r="K123" s="1">
        <v>5650.65</v>
      </c>
    </row>
    <row r="124" customHeight="1" spans="1:11">
      <c r="A124" s="113"/>
      <c r="B124" s="114"/>
      <c r="C124" s="115"/>
      <c r="D124" s="115"/>
      <c r="E124" s="115" t="s">
        <v>390</v>
      </c>
      <c r="F124" s="115"/>
      <c r="G124" s="115" t="s">
        <v>325</v>
      </c>
      <c r="H124" s="111">
        <v>19485</v>
      </c>
      <c r="I124" s="116"/>
      <c r="J124" s="115"/>
      <c r="K124" s="1">
        <v>11301.3</v>
      </c>
    </row>
    <row r="125" customHeight="1" spans="1:11">
      <c r="A125" s="109">
        <v>1</v>
      </c>
      <c r="B125" s="110">
        <v>46126</v>
      </c>
      <c r="C125" s="111" t="s">
        <v>155</v>
      </c>
      <c r="D125" s="111" t="s">
        <v>396</v>
      </c>
      <c r="E125" s="111" t="s">
        <v>157</v>
      </c>
      <c r="F125" s="111"/>
      <c r="G125" s="111" t="s">
        <v>325</v>
      </c>
      <c r="H125" s="111">
        <v>17430</v>
      </c>
      <c r="I125" s="112">
        <v>21613.2</v>
      </c>
      <c r="J125" s="111"/>
      <c r="K125" s="1">
        <v>3137.4</v>
      </c>
    </row>
    <row r="126" customHeight="1" spans="1:11">
      <c r="A126" s="113"/>
      <c r="B126" s="114"/>
      <c r="C126" s="115"/>
      <c r="D126" s="115"/>
      <c r="E126" s="115" t="s">
        <v>159</v>
      </c>
      <c r="F126" s="115"/>
      <c r="G126" s="115" t="s">
        <v>326</v>
      </c>
      <c r="H126" s="111">
        <v>17430</v>
      </c>
      <c r="I126" s="116"/>
      <c r="J126" s="115"/>
      <c r="K126" s="1">
        <v>3311.7</v>
      </c>
    </row>
    <row r="127" customHeight="1" spans="1:11">
      <c r="A127" s="113"/>
      <c r="B127" s="114"/>
      <c r="C127" s="115"/>
      <c r="D127" s="115"/>
      <c r="E127" s="115" t="s">
        <v>387</v>
      </c>
      <c r="F127" s="115"/>
      <c r="G127" s="115" t="s">
        <v>326</v>
      </c>
      <c r="H127" s="111">
        <v>17430</v>
      </c>
      <c r="I127" s="116"/>
      <c r="J127" s="115"/>
      <c r="K127" s="1">
        <v>5054.7</v>
      </c>
    </row>
    <row r="128" customHeight="1" spans="1:11">
      <c r="A128" s="113"/>
      <c r="B128" s="114"/>
      <c r="C128" s="115"/>
      <c r="D128" s="115"/>
      <c r="E128" s="115" t="s">
        <v>390</v>
      </c>
      <c r="F128" s="115"/>
      <c r="G128" s="115" t="s">
        <v>325</v>
      </c>
      <c r="H128" s="111">
        <v>17430</v>
      </c>
      <c r="I128" s="116"/>
      <c r="J128" s="115"/>
      <c r="K128" s="1">
        <v>10109.4</v>
      </c>
    </row>
    <row r="129" customHeight="1" spans="1:11">
      <c r="A129" s="109">
        <v>1</v>
      </c>
      <c r="B129" s="110">
        <v>46126</v>
      </c>
      <c r="C129" s="111" t="s">
        <v>155</v>
      </c>
      <c r="D129" s="111" t="s">
        <v>396</v>
      </c>
      <c r="E129" s="111" t="s">
        <v>157</v>
      </c>
      <c r="F129" s="111"/>
      <c r="G129" s="111" t="s">
        <v>325</v>
      </c>
      <c r="H129" s="111">
        <v>11558</v>
      </c>
      <c r="I129" s="112">
        <v>14331.92</v>
      </c>
      <c r="J129" s="111"/>
      <c r="K129" s="1">
        <v>2080.44</v>
      </c>
    </row>
    <row r="130" customHeight="1" spans="1:11">
      <c r="A130" s="113"/>
      <c r="B130" s="114"/>
      <c r="C130" s="115"/>
      <c r="D130" s="115"/>
      <c r="E130" s="115" t="s">
        <v>159</v>
      </c>
      <c r="F130" s="115"/>
      <c r="G130" s="115" t="s">
        <v>326</v>
      </c>
      <c r="H130" s="111">
        <v>11558</v>
      </c>
      <c r="I130" s="116"/>
      <c r="J130" s="115"/>
      <c r="K130" s="1">
        <v>2196.02</v>
      </c>
    </row>
    <row r="131" customHeight="1" spans="1:11">
      <c r="A131" s="113"/>
      <c r="B131" s="114"/>
      <c r="C131" s="115"/>
      <c r="D131" s="115"/>
      <c r="E131" s="115" t="s">
        <v>387</v>
      </c>
      <c r="F131" s="115"/>
      <c r="G131" s="115" t="s">
        <v>326</v>
      </c>
      <c r="H131" s="111">
        <v>11558</v>
      </c>
      <c r="I131" s="116"/>
      <c r="J131" s="115"/>
      <c r="K131" s="1">
        <v>3351.82</v>
      </c>
    </row>
    <row r="132" customHeight="1" spans="1:11">
      <c r="A132" s="113"/>
      <c r="B132" s="114"/>
      <c r="C132" s="115"/>
      <c r="D132" s="115"/>
      <c r="E132" s="115" t="s">
        <v>390</v>
      </c>
      <c r="F132" s="115"/>
      <c r="G132" s="115" t="s">
        <v>325</v>
      </c>
      <c r="H132" s="111">
        <v>11558</v>
      </c>
      <c r="I132" s="116"/>
      <c r="J132" s="115"/>
      <c r="K132" s="1">
        <v>6703.64</v>
      </c>
    </row>
    <row r="133" customHeight="1" spans="1:11">
      <c r="A133" s="109">
        <v>1</v>
      </c>
      <c r="B133" s="110">
        <v>46126</v>
      </c>
      <c r="C133" s="111" t="s">
        <v>155</v>
      </c>
      <c r="D133" s="111" t="s">
        <v>396</v>
      </c>
      <c r="E133" s="111" t="s">
        <v>157</v>
      </c>
      <c r="F133" s="111"/>
      <c r="G133" s="111" t="s">
        <v>325</v>
      </c>
      <c r="H133" s="111">
        <v>13650</v>
      </c>
      <c r="I133" s="112">
        <v>16926</v>
      </c>
      <c r="J133" s="111"/>
      <c r="K133" s="1">
        <v>2457</v>
      </c>
    </row>
    <row r="134" customHeight="1" spans="1:11">
      <c r="A134" s="113"/>
      <c r="B134" s="114"/>
      <c r="C134" s="115"/>
      <c r="D134" s="115"/>
      <c r="E134" s="115" t="s">
        <v>159</v>
      </c>
      <c r="F134" s="115"/>
      <c r="G134" s="115" t="s">
        <v>326</v>
      </c>
      <c r="H134" s="111">
        <v>13650</v>
      </c>
      <c r="I134" s="116"/>
      <c r="J134" s="115"/>
      <c r="K134" s="1">
        <v>2593.5</v>
      </c>
    </row>
    <row r="135" customHeight="1" spans="1:11">
      <c r="A135" s="113"/>
      <c r="B135" s="114"/>
      <c r="C135" s="115"/>
      <c r="D135" s="115"/>
      <c r="E135" s="115" t="s">
        <v>387</v>
      </c>
      <c r="F135" s="115"/>
      <c r="G135" s="115" t="s">
        <v>326</v>
      </c>
      <c r="H135" s="111">
        <v>13650</v>
      </c>
      <c r="I135" s="116"/>
      <c r="J135" s="115"/>
      <c r="K135" s="1">
        <v>3958.5</v>
      </c>
    </row>
    <row r="136" customHeight="1" spans="1:11">
      <c r="A136" s="113"/>
      <c r="B136" s="114"/>
      <c r="C136" s="115"/>
      <c r="D136" s="115"/>
      <c r="E136" s="115" t="s">
        <v>390</v>
      </c>
      <c r="F136" s="115"/>
      <c r="G136" s="115" t="s">
        <v>325</v>
      </c>
      <c r="H136" s="111">
        <v>13650</v>
      </c>
      <c r="I136" s="116"/>
      <c r="J136" s="115"/>
      <c r="K136" s="1">
        <v>7917</v>
      </c>
    </row>
    <row r="137" customHeight="1" spans="1:11">
      <c r="A137" s="109">
        <v>1</v>
      </c>
      <c r="B137" s="110">
        <v>46126</v>
      </c>
      <c r="C137" s="111" t="s">
        <v>155</v>
      </c>
      <c r="D137" s="111" t="s">
        <v>396</v>
      </c>
      <c r="E137" s="111" t="s">
        <v>157</v>
      </c>
      <c r="F137" s="111"/>
      <c r="G137" s="111" t="s">
        <v>325</v>
      </c>
      <c r="H137" s="111">
        <v>14252</v>
      </c>
      <c r="I137" s="112">
        <v>17672.48</v>
      </c>
      <c r="J137" s="111"/>
      <c r="K137" s="1">
        <v>2565.36</v>
      </c>
    </row>
    <row r="138" customHeight="1" spans="1:11">
      <c r="A138" s="113"/>
      <c r="B138" s="114"/>
      <c r="C138" s="115"/>
      <c r="D138" s="115"/>
      <c r="E138" s="115" t="s">
        <v>159</v>
      </c>
      <c r="F138" s="115"/>
      <c r="G138" s="115" t="s">
        <v>326</v>
      </c>
      <c r="H138" s="111">
        <v>14252</v>
      </c>
      <c r="I138" s="116"/>
      <c r="J138" s="115"/>
      <c r="K138" s="1">
        <v>2707.88</v>
      </c>
    </row>
    <row r="139" customHeight="1" spans="1:11">
      <c r="A139" s="113"/>
      <c r="B139" s="114"/>
      <c r="C139" s="115"/>
      <c r="D139" s="115"/>
      <c r="E139" s="115" t="s">
        <v>387</v>
      </c>
      <c r="F139" s="115"/>
      <c r="G139" s="115" t="s">
        <v>326</v>
      </c>
      <c r="H139" s="111">
        <v>14252</v>
      </c>
      <c r="I139" s="116"/>
      <c r="J139" s="115"/>
      <c r="K139" s="1">
        <v>4133.08</v>
      </c>
    </row>
    <row r="140" customHeight="1" spans="1:11">
      <c r="A140" s="113"/>
      <c r="B140" s="114"/>
      <c r="C140" s="115"/>
      <c r="D140" s="115"/>
      <c r="E140" s="115" t="s">
        <v>390</v>
      </c>
      <c r="F140" s="115"/>
      <c r="G140" s="115" t="s">
        <v>325</v>
      </c>
      <c r="H140" s="111">
        <v>14252</v>
      </c>
      <c r="I140" s="116"/>
      <c r="J140" s="115"/>
      <c r="K140" s="1">
        <v>8266.16</v>
      </c>
    </row>
    <row r="141" customHeight="1" spans="1:11">
      <c r="A141" s="109">
        <v>1</v>
      </c>
      <c r="B141" s="110">
        <v>46126</v>
      </c>
      <c r="C141" s="111" t="s">
        <v>155</v>
      </c>
      <c r="D141" s="111" t="s">
        <v>396</v>
      </c>
      <c r="E141" s="111" t="s">
        <v>157</v>
      </c>
      <c r="F141" s="111"/>
      <c r="G141" s="111" t="s">
        <v>325</v>
      </c>
      <c r="H141" s="111">
        <v>7398</v>
      </c>
      <c r="I141" s="112">
        <v>9173.52</v>
      </c>
      <c r="J141" s="111"/>
      <c r="K141" s="1">
        <v>1331.64</v>
      </c>
    </row>
    <row r="142" customHeight="1" spans="1:11">
      <c r="A142" s="113"/>
      <c r="B142" s="114"/>
      <c r="C142" s="115"/>
      <c r="D142" s="115"/>
      <c r="E142" s="115" t="s">
        <v>159</v>
      </c>
      <c r="F142" s="115"/>
      <c r="G142" s="115" t="s">
        <v>326</v>
      </c>
      <c r="H142" s="111">
        <v>7398</v>
      </c>
      <c r="I142" s="116"/>
      <c r="J142" s="115"/>
      <c r="K142" s="1">
        <v>1405.62</v>
      </c>
    </row>
    <row r="143" customHeight="1" spans="1:11">
      <c r="A143" s="113"/>
      <c r="B143" s="114"/>
      <c r="C143" s="115"/>
      <c r="D143" s="115"/>
      <c r="E143" s="115" t="s">
        <v>387</v>
      </c>
      <c r="F143" s="115"/>
      <c r="G143" s="115" t="s">
        <v>326</v>
      </c>
      <c r="H143" s="111">
        <v>7398</v>
      </c>
      <c r="I143" s="116"/>
      <c r="J143" s="115"/>
      <c r="K143" s="1">
        <v>2145.42</v>
      </c>
    </row>
    <row r="144" customHeight="1" spans="1:11">
      <c r="A144" s="113"/>
      <c r="B144" s="114"/>
      <c r="C144" s="115"/>
      <c r="D144" s="115"/>
      <c r="E144" s="115" t="s">
        <v>390</v>
      </c>
      <c r="F144" s="115"/>
      <c r="G144" s="115" t="s">
        <v>325</v>
      </c>
      <c r="H144" s="111">
        <v>7398</v>
      </c>
      <c r="I144" s="116"/>
      <c r="J144" s="115"/>
      <c r="K144" s="1">
        <v>4290.84</v>
      </c>
    </row>
    <row r="145" customHeight="1" spans="1:11">
      <c r="A145" s="109">
        <v>1</v>
      </c>
      <c r="B145" s="110">
        <v>46126</v>
      </c>
      <c r="C145" s="111" t="s">
        <v>155</v>
      </c>
      <c r="D145" s="111" t="s">
        <v>396</v>
      </c>
      <c r="E145" s="111" t="s">
        <v>157</v>
      </c>
      <c r="F145" s="111"/>
      <c r="G145" s="111" t="s">
        <v>325</v>
      </c>
      <c r="H145" s="111">
        <v>15910</v>
      </c>
      <c r="I145" s="112">
        <v>19728.4</v>
      </c>
      <c r="J145" s="111"/>
      <c r="K145" s="1">
        <v>2863.8</v>
      </c>
    </row>
    <row r="146" customHeight="1" spans="1:11">
      <c r="A146" s="113"/>
      <c r="B146" s="114"/>
      <c r="C146" s="115"/>
      <c r="D146" s="115"/>
      <c r="E146" s="115" t="s">
        <v>159</v>
      </c>
      <c r="F146" s="115"/>
      <c r="G146" s="115" t="s">
        <v>326</v>
      </c>
      <c r="H146" s="111">
        <v>15910</v>
      </c>
      <c r="I146" s="116"/>
      <c r="J146" s="115"/>
      <c r="K146" s="1">
        <v>3022.9</v>
      </c>
    </row>
    <row r="147" customHeight="1" spans="1:11">
      <c r="A147" s="113"/>
      <c r="B147" s="114"/>
      <c r="C147" s="115"/>
      <c r="D147" s="115"/>
      <c r="E147" s="115" t="s">
        <v>387</v>
      </c>
      <c r="F147" s="115"/>
      <c r="G147" s="115" t="s">
        <v>326</v>
      </c>
      <c r="H147" s="111">
        <v>15910</v>
      </c>
      <c r="I147" s="116"/>
      <c r="J147" s="115"/>
      <c r="K147" s="1">
        <v>4613.9</v>
      </c>
    </row>
    <row r="148" customHeight="1" spans="1:11">
      <c r="A148" s="113"/>
      <c r="B148" s="114"/>
      <c r="C148" s="115"/>
      <c r="D148" s="115"/>
      <c r="E148" s="115" t="s">
        <v>390</v>
      </c>
      <c r="F148" s="115"/>
      <c r="G148" s="115" t="s">
        <v>325</v>
      </c>
      <c r="H148" s="111">
        <v>15910</v>
      </c>
      <c r="I148" s="116"/>
      <c r="J148" s="115"/>
      <c r="K148" s="1">
        <v>9227.8</v>
      </c>
    </row>
    <row r="149" customHeight="1" spans="1:11">
      <c r="A149" s="109">
        <v>1</v>
      </c>
      <c r="B149" s="110">
        <v>46126</v>
      </c>
      <c r="C149" s="111" t="s">
        <v>155</v>
      </c>
      <c r="D149" s="111" t="s">
        <v>396</v>
      </c>
      <c r="E149" s="111" t="s">
        <v>157</v>
      </c>
      <c r="F149" s="111"/>
      <c r="G149" s="111" t="s">
        <v>325</v>
      </c>
      <c r="H149" s="111">
        <v>16628</v>
      </c>
      <c r="I149" s="112">
        <v>20618.72</v>
      </c>
      <c r="J149" s="111"/>
      <c r="K149" s="1">
        <v>2993.04</v>
      </c>
    </row>
    <row r="150" customHeight="1" spans="1:11">
      <c r="A150" s="113"/>
      <c r="B150" s="114"/>
      <c r="C150" s="115"/>
      <c r="D150" s="115"/>
      <c r="E150" s="115" t="s">
        <v>159</v>
      </c>
      <c r="F150" s="115"/>
      <c r="G150" s="115" t="s">
        <v>326</v>
      </c>
      <c r="H150" s="111">
        <v>16628</v>
      </c>
      <c r="I150" s="116"/>
      <c r="J150" s="115"/>
      <c r="K150" s="1">
        <v>3159.32</v>
      </c>
    </row>
    <row r="151" customHeight="1" spans="1:11">
      <c r="A151" s="113"/>
      <c r="B151" s="114"/>
      <c r="C151" s="115"/>
      <c r="D151" s="115"/>
      <c r="E151" s="115" t="s">
        <v>387</v>
      </c>
      <c r="F151" s="115"/>
      <c r="G151" s="115" t="s">
        <v>326</v>
      </c>
      <c r="H151" s="111">
        <v>16628</v>
      </c>
      <c r="I151" s="116"/>
      <c r="J151" s="115"/>
      <c r="K151" s="1">
        <v>4822.12</v>
      </c>
    </row>
    <row r="152" customHeight="1" spans="1:11">
      <c r="A152" s="113"/>
      <c r="B152" s="114"/>
      <c r="C152" s="115"/>
      <c r="D152" s="115"/>
      <c r="E152" s="115" t="s">
        <v>390</v>
      </c>
      <c r="F152" s="115"/>
      <c r="G152" s="115" t="s">
        <v>325</v>
      </c>
      <c r="H152" s="111">
        <v>16628</v>
      </c>
      <c r="I152" s="116"/>
      <c r="J152" s="115"/>
      <c r="K152" s="1">
        <v>9644.24</v>
      </c>
    </row>
    <row r="153" customHeight="1" spans="1:11">
      <c r="A153" s="109">
        <v>1</v>
      </c>
      <c r="B153" s="110">
        <v>46126</v>
      </c>
      <c r="C153" s="111" t="s">
        <v>155</v>
      </c>
      <c r="D153" s="111" t="s">
        <v>396</v>
      </c>
      <c r="E153" s="111" t="s">
        <v>157</v>
      </c>
      <c r="F153" s="111"/>
      <c r="G153" s="111" t="s">
        <v>325</v>
      </c>
      <c r="H153" s="111">
        <v>14030</v>
      </c>
      <c r="I153" s="112">
        <v>17397.2</v>
      </c>
      <c r="J153" s="111"/>
      <c r="K153" s="1">
        <v>2525.4</v>
      </c>
    </row>
    <row r="154" customHeight="1" spans="1:11">
      <c r="A154" s="113"/>
      <c r="B154" s="114"/>
      <c r="C154" s="115"/>
      <c r="D154" s="115"/>
      <c r="E154" s="115" t="s">
        <v>159</v>
      </c>
      <c r="F154" s="115"/>
      <c r="G154" s="115" t="s">
        <v>326</v>
      </c>
      <c r="H154" s="111">
        <v>14030</v>
      </c>
      <c r="I154" s="116"/>
      <c r="J154" s="115"/>
      <c r="K154" s="1">
        <v>2665.7</v>
      </c>
    </row>
    <row r="155" customHeight="1" spans="1:11">
      <c r="A155" s="113"/>
      <c r="B155" s="114"/>
      <c r="C155" s="115"/>
      <c r="D155" s="115"/>
      <c r="E155" s="115" t="s">
        <v>387</v>
      </c>
      <c r="F155" s="115"/>
      <c r="G155" s="115" t="s">
        <v>326</v>
      </c>
      <c r="H155" s="111">
        <v>14030</v>
      </c>
      <c r="I155" s="116"/>
      <c r="J155" s="115"/>
      <c r="K155" s="1">
        <v>4068.7</v>
      </c>
    </row>
    <row r="156" customHeight="1" spans="1:11">
      <c r="A156" s="113"/>
      <c r="B156" s="114"/>
      <c r="C156" s="115"/>
      <c r="D156" s="115"/>
      <c r="E156" s="115" t="s">
        <v>390</v>
      </c>
      <c r="F156" s="115"/>
      <c r="G156" s="115" t="s">
        <v>325</v>
      </c>
      <c r="H156" s="111">
        <v>14030</v>
      </c>
      <c r="I156" s="116"/>
      <c r="J156" s="115"/>
      <c r="K156" s="1">
        <v>8137.4</v>
      </c>
    </row>
    <row r="157" customHeight="1" spans="1:11">
      <c r="A157" s="109">
        <v>1</v>
      </c>
      <c r="B157" s="110">
        <v>46126</v>
      </c>
      <c r="C157" s="111" t="s">
        <v>155</v>
      </c>
      <c r="D157" s="111" t="s">
        <v>396</v>
      </c>
      <c r="E157" s="111" t="s">
        <v>157</v>
      </c>
      <c r="F157" s="111"/>
      <c r="G157" s="111" t="s">
        <v>325</v>
      </c>
      <c r="H157" s="111">
        <v>5553</v>
      </c>
      <c r="I157" s="112">
        <v>6885.72</v>
      </c>
      <c r="J157" s="111"/>
      <c r="K157" s="1">
        <v>999.54</v>
      </c>
    </row>
    <row r="158" customHeight="1" spans="1:11">
      <c r="A158" s="113"/>
      <c r="B158" s="114"/>
      <c r="C158" s="115"/>
      <c r="D158" s="115"/>
      <c r="E158" s="115" t="s">
        <v>159</v>
      </c>
      <c r="F158" s="115"/>
      <c r="G158" s="115" t="s">
        <v>326</v>
      </c>
      <c r="H158" s="111">
        <v>5553</v>
      </c>
      <c r="I158" s="116"/>
      <c r="J158" s="115"/>
      <c r="K158" s="1">
        <v>1055.07</v>
      </c>
    </row>
    <row r="159" customHeight="1" spans="1:11">
      <c r="A159" s="113"/>
      <c r="B159" s="114"/>
      <c r="C159" s="115"/>
      <c r="D159" s="115"/>
      <c r="E159" s="115" t="s">
        <v>387</v>
      </c>
      <c r="F159" s="115"/>
      <c r="G159" s="115" t="s">
        <v>326</v>
      </c>
      <c r="H159" s="111">
        <v>5553</v>
      </c>
      <c r="I159" s="116"/>
      <c r="J159" s="115"/>
      <c r="K159" s="1">
        <v>1610.37</v>
      </c>
    </row>
    <row r="160" customHeight="1" spans="1:11">
      <c r="A160" s="113"/>
      <c r="B160" s="114"/>
      <c r="C160" s="115"/>
      <c r="D160" s="115"/>
      <c r="E160" s="115" t="s">
        <v>390</v>
      </c>
      <c r="F160" s="115"/>
      <c r="G160" s="115" t="s">
        <v>325</v>
      </c>
      <c r="H160" s="111">
        <v>5553</v>
      </c>
      <c r="I160" s="116"/>
      <c r="J160" s="115"/>
      <c r="K160" s="1">
        <v>3220.74</v>
      </c>
    </row>
    <row r="161" customHeight="1" spans="8:11">
      <c r="I161" s="95">
        <f>SUM(I117:I160)</f>
        <v>183289.36</v>
      </c>
      <c r="K161" s="1">
        <f>SUM(K117:K160)</f>
        <v>183289.36</v>
      </c>
    </row>
    <row r="164" customHeight="1" spans="8:11">
      <c r="H164" s="95" t="s">
        <v>327</v>
      </c>
      <c r="I164" s="95">
        <f>I161-183212.4</f>
        <v>76.960000000021</v>
      </c>
    </row>
  </sheetData>
  <autoFilter xmlns:etc="http://www.wps.cn/officeDocument/2017/etCustomData" ref="A1:I137" etc:filterBottomFollowUsedRange="0">
    <extLst/>
  </autoFilter>
  <mergeCells count="159">
    <mergeCell ref="A1:I1"/>
    <mergeCell ref="A114:J114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5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5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5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5:E116"/>
    <mergeCell ref="G115:G116"/>
    <mergeCell ref="H115:H116"/>
    <mergeCell ref="I117:I120"/>
    <mergeCell ref="I121:I124"/>
    <mergeCell ref="I125:I128"/>
    <mergeCell ref="I129:I132"/>
    <mergeCell ref="I133:I136"/>
    <mergeCell ref="I137:I140"/>
    <mergeCell ref="I141:I144"/>
    <mergeCell ref="I145:I148"/>
    <mergeCell ref="I149:I152"/>
    <mergeCell ref="I153:I156"/>
    <mergeCell ref="I157:I160"/>
    <mergeCell ref="J115:J1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opLeftCell="A47" workbookViewId="0">
      <selection activeCell="F74" sqref="F7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8.72727272727273" style="1"/>
    <col min="11" max="11" width="16.2727272727273" style="1" customWidth="1"/>
    <col min="12" max="12" width="8.72727272727273" style="1"/>
    <col min="13" max="13" width="11.7272727272727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467</v>
      </c>
      <c r="D3" s="15" t="s">
        <v>468</v>
      </c>
      <c r="E3" s="14" t="s">
        <v>469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470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471</v>
      </c>
      <c r="E20" s="14" t="s">
        <v>472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473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474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475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476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477</v>
      </c>
      <c r="E27" s="14" t="s">
        <v>478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479</v>
      </c>
      <c r="E30" s="21" t="s">
        <v>480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481</v>
      </c>
      <c r="E36" s="20" t="s">
        <v>253</v>
      </c>
      <c r="F36" s="17" t="s">
        <v>482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483</v>
      </c>
      <c r="D37" s="15" t="s">
        <v>484</v>
      </c>
      <c r="E37" s="14" t="s">
        <v>485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486</v>
      </c>
      <c r="D41" s="22" t="s">
        <v>487</v>
      </c>
      <c r="E41" s="28" t="s">
        <v>488</v>
      </c>
      <c r="F41" s="23" t="s">
        <v>489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490</v>
      </c>
      <c r="E47" s="21" t="s">
        <v>491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408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492</v>
      </c>
      <c r="E53" s="14" t="s">
        <v>493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494</v>
      </c>
      <c r="E57" s="14" t="s">
        <v>495</v>
      </c>
      <c r="F57" s="16" t="s">
        <v>496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497</v>
      </c>
      <c r="E58" s="21" t="s">
        <v>498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499</v>
      </c>
      <c r="E62" s="21" t="s">
        <v>500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501</v>
      </c>
      <c r="D63" s="22" t="s">
        <v>502</v>
      </c>
      <c r="E63" s="21" t="s">
        <v>503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13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13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13">
      <c r="A67" s="13">
        <v>45883</v>
      </c>
      <c r="B67" s="14" t="s">
        <v>10</v>
      </c>
      <c r="C67" s="14">
        <v>88115</v>
      </c>
      <c r="D67" s="15" t="s">
        <v>504</v>
      </c>
      <c r="E67" s="14" t="s">
        <v>505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13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13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13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13">
      <c r="I71" s="100">
        <f>SUM(I3:I70)</f>
        <v>325077.59</v>
      </c>
    </row>
    <row r="72" customHeight="1" spans="1:13">
      <c r="H72" s="95" t="s">
        <v>506</v>
      </c>
      <c r="I72" s="95">
        <v>484762.0379</v>
      </c>
    </row>
    <row r="73" customHeight="1" spans="1:13">
      <c r="I73" s="95">
        <v>360955.74</v>
      </c>
    </row>
    <row r="74" customHeight="1" spans="1:13">
      <c r="I74" s="95">
        <v>170909.45</v>
      </c>
    </row>
    <row r="75" customHeight="1" spans="1:13">
      <c r="I75" s="95">
        <v>179907.46</v>
      </c>
      <c r="K75" s="101" t="s">
        <v>507</v>
      </c>
      <c r="L75" s="101">
        <v>1999768.5029</v>
      </c>
      <c r="M75" s="101">
        <v>111897.774</v>
      </c>
    </row>
    <row r="76" customHeight="1" spans="1:13">
      <c r="I76" s="95">
        <v>236849.71</v>
      </c>
      <c r="K76" s="101" t="s">
        <v>508</v>
      </c>
      <c r="L76" s="101">
        <v>2000107.975</v>
      </c>
      <c r="M76" s="101">
        <v>111897.774</v>
      </c>
    </row>
    <row r="77" customHeight="1" spans="1:13">
      <c r="I77" s="95">
        <v>287441.935</v>
      </c>
      <c r="J77" s="1">
        <v>241306.515</v>
      </c>
    </row>
    <row r="78" customHeight="1" spans="1:13">
      <c r="I78" s="95">
        <v>65762.354</v>
      </c>
    </row>
    <row r="82" customHeight="1" spans="8:11">
      <c r="I82" s="95">
        <v>2111666.2769</v>
      </c>
      <c r="K82" s="1">
        <v>2112005.749</v>
      </c>
    </row>
    <row r="84" customHeight="1" spans="8:11">
      <c r="H84" s="95" t="s">
        <v>509</v>
      </c>
      <c r="I84" s="95">
        <f>K82-I82</f>
        <v>339.472099999897</v>
      </c>
    </row>
  </sheetData>
  <autoFilter xmlns:etc="http://www.wps.cn/officeDocument/2017/etCustomData" ref="A1:I78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9" workbookViewId="0">
      <selection activeCell="I3" sqref="I3:I6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510</v>
      </c>
      <c r="D3" s="15" t="s">
        <v>511</v>
      </c>
      <c r="E3" s="14" t="s">
        <v>512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513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514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501</v>
      </c>
      <c r="D13" s="15" t="s">
        <v>515</v>
      </c>
      <c r="E13" s="14" t="s">
        <v>516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517</v>
      </c>
      <c r="D17" s="22" t="s">
        <v>518</v>
      </c>
      <c r="E17" s="21" t="s">
        <v>519</v>
      </c>
      <c r="F17" s="14" t="s">
        <v>520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521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522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523</v>
      </c>
      <c r="E21" s="21" t="s">
        <v>524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525</v>
      </c>
      <c r="E22" s="14" t="s">
        <v>526</v>
      </c>
      <c r="F22" s="14" t="s">
        <v>407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527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528</v>
      </c>
      <c r="D24" s="22" t="s">
        <v>529</v>
      </c>
      <c r="E24" s="21" t="s">
        <v>530</v>
      </c>
      <c r="F24" s="14" t="s">
        <v>520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521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522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531</v>
      </c>
      <c r="D28" s="22" t="s">
        <v>532</v>
      </c>
      <c r="E28" s="21" t="s">
        <v>533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408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407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527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534</v>
      </c>
      <c r="E34" s="14" t="s">
        <v>535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536</v>
      </c>
      <c r="D38" s="22" t="s">
        <v>537</v>
      </c>
      <c r="E38" s="21" t="s">
        <v>538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408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539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407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527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540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541</v>
      </c>
      <c r="D46" s="22" t="s">
        <v>542</v>
      </c>
      <c r="E46" s="21" t="s">
        <v>543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544</v>
      </c>
      <c r="E50" s="14" t="s">
        <v>545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546</v>
      </c>
      <c r="E54" s="21" t="s">
        <v>547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408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407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527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540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548</v>
      </c>
      <c r="E61" s="23" t="s">
        <v>549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550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1" workbookViewId="0">
      <selection activeCell="I3" sqref="I3:I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551</v>
      </c>
      <c r="D3" s="22" t="s">
        <v>552</v>
      </c>
      <c r="E3" s="21" t="s">
        <v>553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554</v>
      </c>
      <c r="D7" s="22" t="s">
        <v>555</v>
      </c>
      <c r="E7" s="21" t="s">
        <v>556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557</v>
      </c>
      <c r="E11" s="23" t="s">
        <v>558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559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560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561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550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562</v>
      </c>
      <c r="E18" s="21" t="s">
        <v>563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408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407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527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564</v>
      </c>
      <c r="E24" s="21" t="s">
        <v>565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408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407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527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566</v>
      </c>
      <c r="D30" s="22" t="s">
        <v>567</v>
      </c>
      <c r="E30" s="21" t="s">
        <v>568</v>
      </c>
      <c r="F30" s="14" t="s">
        <v>569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570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571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572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573</v>
      </c>
      <c r="D37" s="22" t="s">
        <v>574</v>
      </c>
      <c r="E37" s="21" t="s">
        <v>575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408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407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527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576</v>
      </c>
      <c r="D43" s="15" t="s">
        <v>577</v>
      </c>
      <c r="E43" s="14" t="s">
        <v>578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8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8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8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8">
        <f t="shared" si="0"/>
        <v>59235.12</v>
      </c>
    </row>
    <row r="7" customHeight="1" spans="1:9">
      <c r="A7" s="193">
        <v>45604</v>
      </c>
      <c r="B7" s="194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8">
        <f t="shared" si="0"/>
        <v>4830</v>
      </c>
    </row>
    <row r="8" customHeight="1" spans="1:9">
      <c r="A8" s="193"/>
      <c r="B8" s="194"/>
      <c r="C8" s="17"/>
      <c r="D8" s="47"/>
      <c r="E8" s="14"/>
      <c r="F8" s="16" t="s">
        <v>15</v>
      </c>
      <c r="G8" s="16">
        <v>21000</v>
      </c>
      <c r="H8" s="16">
        <v>0.08</v>
      </c>
      <c r="I8" s="188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8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8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8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8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8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8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8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8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8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8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8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8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8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8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8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8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8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8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8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8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8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8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8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8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8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8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8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8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8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8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8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8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8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8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8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8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8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8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8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8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8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8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8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8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8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8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8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8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8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8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8">
        <f t="shared" si="0"/>
        <v>693.12</v>
      </c>
    </row>
    <row r="60" customHeight="1" spans="1:10">
      <c r="H60" s="1" t="s">
        <v>105</v>
      </c>
      <c r="I60" s="195">
        <f>SUM(I3:I59)</f>
        <v>268083.215</v>
      </c>
      <c r="J60" s="190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6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27" workbookViewId="0">
      <selection activeCell="I3" sqref="I3:I5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579</v>
      </c>
      <c r="D3" s="15" t="s">
        <v>580</v>
      </c>
      <c r="E3" s="14" t="s">
        <v>581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582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583</v>
      </c>
      <c r="D10" s="15" t="s">
        <v>584</v>
      </c>
      <c r="E10" s="14" t="s">
        <v>585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586</v>
      </c>
      <c r="D14" s="22" t="s">
        <v>587</v>
      </c>
      <c r="E14" s="21" t="s">
        <v>588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589</v>
      </c>
      <c r="D18" s="22" t="s">
        <v>590</v>
      </c>
      <c r="E18" s="21" t="s">
        <v>591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408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407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527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592</v>
      </c>
      <c r="D24" s="22" t="s">
        <v>593</v>
      </c>
      <c r="E24" s="21" t="s">
        <v>594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595</v>
      </c>
      <c r="D28" s="15" t="s">
        <v>596</v>
      </c>
      <c r="E28" s="14" t="s">
        <v>597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598</v>
      </c>
      <c r="D32" s="22" t="s">
        <v>599</v>
      </c>
      <c r="E32" s="21" t="s">
        <v>600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601</v>
      </c>
      <c r="E36" s="23" t="s">
        <v>602</v>
      </c>
      <c r="F36" s="25" t="s">
        <v>559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560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603</v>
      </c>
      <c r="D38" s="22" t="s">
        <v>604</v>
      </c>
      <c r="E38" s="21" t="s">
        <v>605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606</v>
      </c>
      <c r="E42" s="21" t="s">
        <v>607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408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407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527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608</v>
      </c>
      <c r="D48" s="15" t="s">
        <v>609</v>
      </c>
      <c r="E48" s="14" t="s">
        <v>610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611</v>
      </c>
      <c r="E56" s="21" t="s">
        <v>612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0" workbookViewId="0">
      <selection activeCell="I3" sqref="I3:I7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613</v>
      </c>
      <c r="D3" s="22" t="s">
        <v>614</v>
      </c>
      <c r="E3" s="21" t="s">
        <v>615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616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617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582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582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618</v>
      </c>
      <c r="D27" s="22" t="s">
        <v>619</v>
      </c>
      <c r="E27" s="21" t="s">
        <v>620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582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621</v>
      </c>
      <c r="E34" s="21" t="s">
        <v>622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623</v>
      </c>
      <c r="D38" s="15" t="s">
        <v>624</v>
      </c>
      <c r="E38" s="14" t="s">
        <v>625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626</v>
      </c>
      <c r="D42" s="15" t="s">
        <v>627</v>
      </c>
      <c r="E42" s="14" t="s">
        <v>628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629</v>
      </c>
      <c r="E48" s="21" t="s">
        <v>630</v>
      </c>
      <c r="F48" s="14" t="s">
        <v>631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559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560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561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632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633</v>
      </c>
      <c r="E55" s="21" t="s">
        <v>634</v>
      </c>
      <c r="F55" s="14" t="s">
        <v>631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559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560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561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632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635</v>
      </c>
      <c r="E62" s="21" t="s">
        <v>636</v>
      </c>
      <c r="F62" s="14" t="s">
        <v>631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559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560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561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632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637</v>
      </c>
      <c r="E69" s="14" t="s">
        <v>638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4" workbookViewId="0">
      <selection activeCell="I35" sqref="I35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639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640</v>
      </c>
      <c r="D3" s="22" t="s">
        <v>641</v>
      </c>
      <c r="E3" s="21" t="s">
        <v>642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643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644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645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646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647</v>
      </c>
      <c r="E13" s="21" t="s">
        <v>648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649</v>
      </c>
      <c r="D18" s="22" t="s">
        <v>650</v>
      </c>
      <c r="E18" s="21" t="s">
        <v>651</v>
      </c>
      <c r="F18" s="14" t="s">
        <v>652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653</v>
      </c>
      <c r="D19" s="22" t="s">
        <v>654</v>
      </c>
      <c r="E19" s="21" t="s">
        <v>655</v>
      </c>
      <c r="F19" s="16" t="s">
        <v>559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560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561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632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656</v>
      </c>
      <c r="E23" s="14" t="s">
        <v>657</v>
      </c>
      <c r="F23" s="14" t="s">
        <v>631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658</v>
      </c>
      <c r="E26" s="14" t="s">
        <v>659</v>
      </c>
      <c r="F26" s="14" t="s">
        <v>631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660</v>
      </c>
      <c r="E29" s="14" t="s">
        <v>661</v>
      </c>
      <c r="F29" s="14" t="s">
        <v>631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662</v>
      </c>
      <c r="E32" s="14" t="s">
        <v>663</v>
      </c>
      <c r="F32" s="14" t="s">
        <v>631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626</v>
      </c>
      <c r="D35" s="15" t="s">
        <v>664</v>
      </c>
      <c r="E35" s="14" t="s">
        <v>665</v>
      </c>
      <c r="F35" s="16" t="s">
        <v>666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667</v>
      </c>
      <c r="E37" s="14" t="s">
        <v>668</v>
      </c>
      <c r="F37" s="14" t="s">
        <v>631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559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560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561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669</v>
      </c>
      <c r="D44" s="22" t="s">
        <v>670</v>
      </c>
      <c r="E44" s="21" t="s">
        <v>671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643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644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645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672</v>
      </c>
      <c r="E50" s="21" t="s">
        <v>673</v>
      </c>
      <c r="F50" s="14" t="s">
        <v>631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559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560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632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674</v>
      </c>
      <c r="E56" s="14" t="s">
        <v>675</v>
      </c>
      <c r="F56" s="14" t="s">
        <v>631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559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560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632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opLeftCell="A24" workbookViewId="0">
      <selection activeCell="I60" sqref="I60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639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676</v>
      </c>
      <c r="E3" s="21" t="s">
        <v>677</v>
      </c>
      <c r="F3" s="14" t="s">
        <v>631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559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560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632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678</v>
      </c>
      <c r="E9" s="14" t="s">
        <v>679</v>
      </c>
      <c r="F9" s="14" t="s">
        <v>631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559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560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632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680</v>
      </c>
      <c r="E15" s="14" t="s">
        <v>681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682</v>
      </c>
      <c r="E19" s="14" t="s">
        <v>683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559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560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561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684</v>
      </c>
      <c r="D24" s="22" t="s">
        <v>685</v>
      </c>
      <c r="E24" s="14" t="s">
        <v>686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473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687</v>
      </c>
      <c r="D29" s="22" t="s">
        <v>688</v>
      </c>
      <c r="E29" s="14" t="s">
        <v>689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690</v>
      </c>
      <c r="D33" s="22" t="s">
        <v>691</v>
      </c>
      <c r="E33" s="14" t="s">
        <v>692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693</v>
      </c>
      <c r="E37" s="21" t="s">
        <v>694</v>
      </c>
      <c r="F37" s="14" t="s">
        <v>631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559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560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632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695</v>
      </c>
      <c r="E43" s="21" t="s">
        <v>696</v>
      </c>
      <c r="F43" s="14" t="s">
        <v>631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559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560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632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697</v>
      </c>
      <c r="E49" s="14" t="s">
        <v>698</v>
      </c>
      <c r="F49" s="14" t="s">
        <v>631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559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560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632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699</v>
      </c>
      <c r="D55" s="22" t="s">
        <v>700</v>
      </c>
      <c r="E55" s="14" t="s">
        <v>701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702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703</v>
      </c>
      <c r="D59" s="22" t="s">
        <v>704</v>
      </c>
      <c r="E59" s="14" t="s">
        <v>705</v>
      </c>
      <c r="F59" s="16" t="s">
        <v>706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  <row r="61" customHeight="1" spans="1:9">
      <c r="I61" s="95">
        <v>46135.42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707</v>
      </c>
    </row>
    <row r="3" spans="1:9">
      <c r="A3" s="33">
        <v>45449</v>
      </c>
      <c r="B3" s="34" t="s">
        <v>10</v>
      </c>
      <c r="C3" s="34" t="s">
        <v>253</v>
      </c>
      <c r="D3" s="35" t="s">
        <v>708</v>
      </c>
      <c r="E3" s="36" t="s">
        <v>709</v>
      </c>
      <c r="F3" s="14" t="s">
        <v>710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711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712</v>
      </c>
      <c r="E6" s="14" t="s">
        <v>713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714</v>
      </c>
      <c r="E8" s="14" t="s">
        <v>715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716</v>
      </c>
      <c r="E10" s="14" t="s">
        <v>717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718</v>
      </c>
      <c r="E11" s="14" t="s">
        <v>719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720</v>
      </c>
      <c r="E15" s="14" t="s">
        <v>721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722</v>
      </c>
      <c r="E16" s="14" t="s">
        <v>723</v>
      </c>
      <c r="F16" s="14" t="s">
        <v>710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724</v>
      </c>
      <c r="E17" s="14" t="s">
        <v>725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724</v>
      </c>
      <c r="E19" s="14" t="s">
        <v>726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727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728</v>
      </c>
      <c r="E21" s="14" t="s">
        <v>725</v>
      </c>
      <c r="F21" s="14" t="s">
        <v>710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729</v>
      </c>
      <c r="D22" s="47" t="s">
        <v>730</v>
      </c>
      <c r="E22" s="14" t="s">
        <v>731</v>
      </c>
      <c r="F22" s="14" t="s">
        <v>732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733</v>
      </c>
      <c r="E23" s="14" t="s">
        <v>734</v>
      </c>
      <c r="F23" s="14" t="s">
        <v>735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736</v>
      </c>
      <c r="E24" s="14" t="s">
        <v>737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738</v>
      </c>
      <c r="E25" s="14" t="s">
        <v>739</v>
      </c>
      <c r="F25" s="14" t="s">
        <v>710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740</v>
      </c>
      <c r="E26" s="14" t="s">
        <v>741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742</v>
      </c>
      <c r="E27" s="14" t="s">
        <v>743</v>
      </c>
      <c r="F27" s="14" t="s">
        <v>744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745</v>
      </c>
      <c r="E28" s="14" t="s">
        <v>746</v>
      </c>
      <c r="F28" s="14" t="s">
        <v>747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748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749</v>
      </c>
      <c r="D30" s="47" t="s">
        <v>750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751</v>
      </c>
      <c r="D32" s="49" t="s">
        <v>752</v>
      </c>
      <c r="E32" s="14" t="s">
        <v>753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711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754</v>
      </c>
      <c r="E37" s="14" t="s">
        <v>755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756</v>
      </c>
      <c r="E41" s="58" t="s">
        <v>757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758</v>
      </c>
      <c r="E44" s="58" t="s">
        <v>759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760</v>
      </c>
      <c r="E47" s="67" t="s">
        <v>761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762</v>
      </c>
      <c r="E48" s="69" t="s">
        <v>763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764</v>
      </c>
      <c r="E55" s="58" t="s">
        <v>765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766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767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768</v>
      </c>
      <c r="D62" s="59" t="s">
        <v>769</v>
      </c>
      <c r="E62" s="58" t="s">
        <v>770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771</v>
      </c>
      <c r="E68" s="88" t="s">
        <v>772</v>
      </c>
      <c r="F68" s="89" t="s">
        <v>773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774</v>
      </c>
      <c r="E70" s="88" t="s">
        <v>775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5" workbookViewId="0">
      <selection activeCell="I3" sqref="I3:I43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707</v>
      </c>
    </row>
    <row r="3" ht="42" spans="1:9">
      <c r="A3" s="13">
        <v>45839</v>
      </c>
      <c r="B3" s="14" t="s">
        <v>10</v>
      </c>
      <c r="C3" s="14" t="s">
        <v>429</v>
      </c>
      <c r="D3" s="15" t="s">
        <v>776</v>
      </c>
      <c r="E3" s="14" t="s">
        <v>777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453</v>
      </c>
      <c r="E4" s="14" t="s">
        <v>454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429</v>
      </c>
      <c r="D6" s="22" t="s">
        <v>778</v>
      </c>
      <c r="E6" s="21" t="s">
        <v>779</v>
      </c>
      <c r="F6" s="14" t="s">
        <v>407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429</v>
      </c>
      <c r="D7" s="22" t="s">
        <v>780</v>
      </c>
      <c r="E7" s="21" t="s">
        <v>781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429</v>
      </c>
      <c r="D8" s="15" t="s">
        <v>782</v>
      </c>
      <c r="E8" s="14" t="s">
        <v>783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429</v>
      </c>
      <c r="D9" s="15" t="s">
        <v>784</v>
      </c>
      <c r="E9" s="14" t="s">
        <v>785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429</v>
      </c>
      <c r="D11" s="22" t="s">
        <v>786</v>
      </c>
      <c r="E11" s="21" t="s">
        <v>787</v>
      </c>
      <c r="F11" s="14" t="s">
        <v>407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429</v>
      </c>
      <c r="D12" s="24" t="s">
        <v>788</v>
      </c>
      <c r="E12" s="23" t="s">
        <v>789</v>
      </c>
      <c r="F12" s="23" t="s">
        <v>790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429</v>
      </c>
      <c r="D13" s="24" t="s">
        <v>791</v>
      </c>
      <c r="E13" s="23" t="s">
        <v>792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793</v>
      </c>
      <c r="E16" s="23" t="s">
        <v>794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499</v>
      </c>
      <c r="E19" s="28" t="s">
        <v>500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795</v>
      </c>
      <c r="E21" s="23" t="s">
        <v>796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797</v>
      </c>
      <c r="E22" s="23" t="s">
        <v>798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510</v>
      </c>
      <c r="D26" s="15" t="s">
        <v>511</v>
      </c>
      <c r="E26" s="14" t="s">
        <v>512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799</v>
      </c>
      <c r="D28" s="15" t="s">
        <v>800</v>
      </c>
      <c r="E28" s="14" t="s">
        <v>801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802</v>
      </c>
      <c r="E29" s="14" t="s">
        <v>803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804</v>
      </c>
      <c r="E30" s="14" t="s">
        <v>805</v>
      </c>
      <c r="F30" s="14" t="s">
        <v>644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645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806</v>
      </c>
      <c r="E32" s="14" t="s">
        <v>807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550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808</v>
      </c>
      <c r="E36" s="21" t="s">
        <v>809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810</v>
      </c>
      <c r="E37" s="14" t="s">
        <v>811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483</v>
      </c>
      <c r="D38" s="15" t="s">
        <v>812</v>
      </c>
      <c r="E38" s="23" t="s">
        <v>813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814</v>
      </c>
      <c r="E39" s="14" t="s">
        <v>815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816</v>
      </c>
      <c r="E40" s="14" t="s">
        <v>817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818</v>
      </c>
      <c r="E41" s="21" t="s">
        <v>819</v>
      </c>
      <c r="F41" s="14" t="s">
        <v>616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617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699</v>
      </c>
      <c r="D43" s="22" t="s">
        <v>700</v>
      </c>
      <c r="E43" s="14" t="s">
        <v>701</v>
      </c>
      <c r="F43" s="14" t="s">
        <v>631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8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8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8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8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8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8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8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8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8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8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8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8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8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8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8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8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8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8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8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8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8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8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8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8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8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8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8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8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8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8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8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8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8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8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8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8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8">
        <f t="shared" si="0"/>
        <v>2520</v>
      </c>
    </row>
    <row r="40" customHeight="1" spans="1:10">
      <c r="I40" s="31">
        <f>SUM(I3:I39)</f>
        <v>127271.495</v>
      </c>
      <c r="J40" s="190" t="s">
        <v>139</v>
      </c>
    </row>
    <row r="41" customHeight="1" spans="1:10">
      <c r="I41" s="31">
        <v>-100714.095</v>
      </c>
      <c r="J41" s="2"/>
    </row>
    <row r="42" customHeight="1" spans="1:10">
      <c r="I42" s="192">
        <f>I40+I41</f>
        <v>26557.4</v>
      </c>
      <c r="J42" s="190" t="s">
        <v>140</v>
      </c>
    </row>
    <row r="45" ht="28.5" spans="1:10">
      <c r="A45" s="105" t="s">
        <v>141</v>
      </c>
      <c r="B45" s="105"/>
      <c r="C45" s="105"/>
      <c r="D45" s="105"/>
      <c r="E45" s="105"/>
      <c r="F45" s="105"/>
      <c r="G45" s="105"/>
      <c r="H45" s="105"/>
      <c r="I45" s="105"/>
      <c r="J45" s="105"/>
    </row>
    <row r="46" ht="14.5" spans="1:10">
      <c r="A46" s="106" t="s">
        <v>142</v>
      </c>
      <c r="B46" s="106" t="s">
        <v>143</v>
      </c>
      <c r="C46" s="106" t="s">
        <v>144</v>
      </c>
      <c r="D46" s="106" t="s">
        <v>145</v>
      </c>
      <c r="E46" s="106" t="s">
        <v>146</v>
      </c>
      <c r="F46" s="107" t="s">
        <v>147</v>
      </c>
      <c r="G46" s="106" t="s">
        <v>148</v>
      </c>
      <c r="H46" s="106" t="s">
        <v>149</v>
      </c>
      <c r="I46" s="106" t="s">
        <v>150</v>
      </c>
      <c r="J46" s="106" t="s">
        <v>151</v>
      </c>
    </row>
    <row r="47" ht="28.5" spans="1:10">
      <c r="A47" s="106"/>
      <c r="B47" s="106"/>
      <c r="C47" s="106"/>
      <c r="D47" s="106" t="s">
        <v>152</v>
      </c>
      <c r="E47" s="106"/>
      <c r="F47" s="107" t="s">
        <v>153</v>
      </c>
      <c r="G47" s="106"/>
      <c r="H47" s="106"/>
      <c r="I47" s="108" t="s">
        <v>154</v>
      </c>
      <c r="J47" s="106"/>
    </row>
    <row r="48" ht="28" spans="1:10">
      <c r="A48" s="108">
        <v>1</v>
      </c>
      <c r="B48" s="178">
        <v>45860</v>
      </c>
      <c r="C48" s="106" t="s">
        <v>155</v>
      </c>
      <c r="D48" s="106" t="s">
        <v>156</v>
      </c>
      <c r="E48" s="106" t="s">
        <v>157</v>
      </c>
      <c r="F48" s="106" t="s">
        <v>158</v>
      </c>
      <c r="G48" s="106" t="s">
        <v>158</v>
      </c>
      <c r="H48" s="106" t="s">
        <v>158</v>
      </c>
      <c r="I48" s="179">
        <v>7492.66</v>
      </c>
      <c r="J48" s="106"/>
    </row>
    <row r="49" ht="28" spans="1:10">
      <c r="A49" s="108">
        <v>1</v>
      </c>
      <c r="B49" s="178">
        <v>45860</v>
      </c>
      <c r="C49" s="106" t="s">
        <v>155</v>
      </c>
      <c r="D49" s="106" t="s">
        <v>156</v>
      </c>
      <c r="E49" s="106" t="s">
        <v>159</v>
      </c>
      <c r="F49" s="106" t="s">
        <v>158</v>
      </c>
      <c r="G49" s="106" t="s">
        <v>158</v>
      </c>
      <c r="H49" s="106" t="s">
        <v>158</v>
      </c>
      <c r="I49" s="179">
        <v>22477.97</v>
      </c>
      <c r="J49" s="106"/>
    </row>
    <row r="50" ht="28" spans="1:10">
      <c r="A50" s="108">
        <v>1</v>
      </c>
      <c r="B50" s="178">
        <v>45860</v>
      </c>
      <c r="C50" s="106" t="s">
        <v>155</v>
      </c>
      <c r="D50" s="106" t="s">
        <v>156</v>
      </c>
      <c r="E50" s="106" t="s">
        <v>160</v>
      </c>
      <c r="F50" s="106" t="s">
        <v>158</v>
      </c>
      <c r="G50" s="106" t="s">
        <v>158</v>
      </c>
      <c r="H50" s="106" t="s">
        <v>158</v>
      </c>
      <c r="I50" s="179">
        <v>14985.32</v>
      </c>
      <c r="J50" s="106"/>
    </row>
    <row r="51" ht="28" spans="1:10">
      <c r="A51" s="108">
        <v>1</v>
      </c>
      <c r="B51" s="178">
        <v>45860</v>
      </c>
      <c r="C51" s="106" t="s">
        <v>155</v>
      </c>
      <c r="D51" s="106" t="s">
        <v>156</v>
      </c>
      <c r="E51" s="106" t="s">
        <v>157</v>
      </c>
      <c r="F51" s="106" t="s">
        <v>158</v>
      </c>
      <c r="G51" s="106" t="s">
        <v>158</v>
      </c>
      <c r="H51" s="106" t="s">
        <v>158</v>
      </c>
      <c r="I51" s="179">
        <v>1248.81</v>
      </c>
      <c r="J51" s="106"/>
    </row>
    <row r="52" ht="28" spans="1:10">
      <c r="A52" s="108">
        <v>1</v>
      </c>
      <c r="B52" s="178">
        <v>45860</v>
      </c>
      <c r="C52" s="106" t="s">
        <v>155</v>
      </c>
      <c r="D52" s="106" t="s">
        <v>156</v>
      </c>
      <c r="E52" s="106" t="s">
        <v>159</v>
      </c>
      <c r="F52" s="106" t="s">
        <v>158</v>
      </c>
      <c r="G52" s="106" t="s">
        <v>158</v>
      </c>
      <c r="H52" s="106" t="s">
        <v>158</v>
      </c>
      <c r="I52" s="179">
        <v>2497.55</v>
      </c>
      <c r="J52" s="106"/>
    </row>
    <row r="53" ht="28" spans="1:10">
      <c r="A53" s="108">
        <v>1</v>
      </c>
      <c r="B53" s="178">
        <v>45860</v>
      </c>
      <c r="C53" s="106" t="s">
        <v>155</v>
      </c>
      <c r="D53" s="106" t="s">
        <v>156</v>
      </c>
      <c r="E53" s="106" t="s">
        <v>160</v>
      </c>
      <c r="F53" s="106" t="s">
        <v>158</v>
      </c>
      <c r="G53" s="106" t="s">
        <v>158</v>
      </c>
      <c r="H53" s="106" t="s">
        <v>158</v>
      </c>
      <c r="I53" s="179">
        <v>28897.99</v>
      </c>
      <c r="J53" s="106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80">
        <v>45650</v>
      </c>
      <c r="B3" s="181" t="s">
        <v>10</v>
      </c>
      <c r="C3" s="134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82">
        <f t="shared" ref="I3:I23" si="0">G3*H3</f>
        <v>275</v>
      </c>
    </row>
    <row r="4" customHeight="1" spans="1:10">
      <c r="A4" s="183"/>
      <c r="B4" s="184"/>
      <c r="C4" s="143"/>
      <c r="D4" s="41"/>
      <c r="E4" s="42"/>
      <c r="F4" s="21" t="s">
        <v>164</v>
      </c>
      <c r="G4" s="16">
        <v>280</v>
      </c>
      <c r="H4" s="16">
        <v>0.28</v>
      </c>
      <c r="I4" s="182">
        <f t="shared" si="0"/>
        <v>78.4</v>
      </c>
    </row>
    <row r="5" customHeight="1" spans="1:10">
      <c r="A5" s="183"/>
      <c r="B5" s="184"/>
      <c r="C5" s="143"/>
      <c r="D5" s="41"/>
      <c r="E5" s="42"/>
      <c r="F5" s="16" t="s">
        <v>28</v>
      </c>
      <c r="G5" s="48">
        <f>16800*4</f>
        <v>67200</v>
      </c>
      <c r="H5" s="16">
        <v>0.04</v>
      </c>
      <c r="I5" s="182">
        <f t="shared" si="0"/>
        <v>2688</v>
      </c>
    </row>
    <row r="6" customHeight="1" spans="1:10">
      <c r="A6" s="183"/>
      <c r="B6" s="184"/>
      <c r="C6" s="143"/>
      <c r="D6" s="41"/>
      <c r="E6" s="42"/>
      <c r="F6" s="14" t="s">
        <v>165</v>
      </c>
      <c r="G6" s="48">
        <v>16800</v>
      </c>
      <c r="H6" s="16">
        <v>0.158</v>
      </c>
      <c r="I6" s="182">
        <f t="shared" si="0"/>
        <v>2654.4</v>
      </c>
    </row>
    <row r="7" customHeight="1" spans="1:10">
      <c r="A7" s="183"/>
      <c r="B7" s="184"/>
      <c r="C7" s="143"/>
      <c r="D7" s="41"/>
      <c r="E7" s="42"/>
      <c r="F7" s="20" t="s">
        <v>166</v>
      </c>
      <c r="G7" s="48">
        <v>16800</v>
      </c>
      <c r="H7" s="16">
        <v>0.85</v>
      </c>
      <c r="I7" s="182">
        <f t="shared" si="0"/>
        <v>14280</v>
      </c>
    </row>
    <row r="8" customHeight="1" spans="1:10">
      <c r="A8" s="183"/>
      <c r="B8" s="184"/>
      <c r="C8" s="143"/>
      <c r="D8" s="41"/>
      <c r="E8" s="42"/>
      <c r="F8" s="20" t="s">
        <v>167</v>
      </c>
      <c r="G8" s="48">
        <f>16800*0.01</f>
        <v>168</v>
      </c>
      <c r="H8" s="16">
        <v>0</v>
      </c>
      <c r="I8" s="182">
        <f t="shared" si="0"/>
        <v>0</v>
      </c>
    </row>
    <row r="9" customHeight="1" spans="1:10">
      <c r="A9" s="183"/>
      <c r="B9" s="184"/>
      <c r="C9" s="143"/>
      <c r="D9" s="41"/>
      <c r="E9" s="42"/>
      <c r="F9" s="20" t="s">
        <v>168</v>
      </c>
      <c r="G9" s="48">
        <v>25</v>
      </c>
      <c r="H9" s="16">
        <v>0</v>
      </c>
      <c r="I9" s="182">
        <f t="shared" si="0"/>
        <v>0</v>
      </c>
      <c r="J9" s="1" t="s">
        <v>169</v>
      </c>
    </row>
    <row r="10" customHeight="1" spans="1:10">
      <c r="A10" s="183"/>
      <c r="B10" s="184"/>
      <c r="C10" s="143"/>
      <c r="D10" s="41"/>
      <c r="E10" s="42"/>
      <c r="F10" s="14" t="s">
        <v>170</v>
      </c>
      <c r="G10" s="16">
        <v>1189</v>
      </c>
      <c r="H10" s="37">
        <v>0.22</v>
      </c>
      <c r="I10" s="182">
        <f t="shared" si="0"/>
        <v>261.58</v>
      </c>
    </row>
    <row r="11" customHeight="1" spans="1:10">
      <c r="A11" s="183"/>
      <c r="B11" s="184"/>
      <c r="C11" s="143"/>
      <c r="D11" s="41"/>
      <c r="E11" s="42"/>
      <c r="F11" s="14" t="s">
        <v>165</v>
      </c>
      <c r="G11" s="16">
        <v>1189</v>
      </c>
      <c r="H11" s="16">
        <v>0.158</v>
      </c>
      <c r="I11" s="182">
        <f t="shared" si="0"/>
        <v>187.862</v>
      </c>
    </row>
    <row r="12" customHeight="1" spans="1:10">
      <c r="A12" s="183"/>
      <c r="B12" s="184"/>
      <c r="C12" s="143"/>
      <c r="D12" s="41"/>
      <c r="E12" s="42"/>
      <c r="F12" s="16" t="s">
        <v>28</v>
      </c>
      <c r="G12" s="16">
        <f>1189*4</f>
        <v>4756</v>
      </c>
      <c r="H12" s="16">
        <v>0.04</v>
      </c>
      <c r="I12" s="182">
        <f t="shared" si="0"/>
        <v>190.24</v>
      </c>
    </row>
    <row r="13" customHeight="1" spans="1:10">
      <c r="A13" s="183"/>
      <c r="B13" s="184"/>
      <c r="C13" s="143"/>
      <c r="D13" s="41"/>
      <c r="E13" s="42"/>
      <c r="F13" s="14" t="s">
        <v>166</v>
      </c>
      <c r="G13" s="16">
        <v>1200</v>
      </c>
      <c r="H13" s="16">
        <v>0.85</v>
      </c>
      <c r="I13" s="182">
        <f t="shared" si="0"/>
        <v>1020</v>
      </c>
    </row>
    <row r="14" customHeight="1" spans="1:10">
      <c r="A14" s="185"/>
      <c r="B14" s="186"/>
      <c r="C14" s="187"/>
      <c r="D14" s="45"/>
      <c r="E14" s="46"/>
      <c r="F14" s="14" t="s">
        <v>167</v>
      </c>
      <c r="G14" s="16">
        <f>1200*0.01</f>
        <v>12</v>
      </c>
      <c r="H14" s="16">
        <v>0</v>
      </c>
      <c r="I14" s="182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82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82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82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82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8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9">
        <f>SUM(I3:I23)</f>
        <v>96714.882</v>
      </c>
    </row>
    <row r="25" customHeight="1" spans="1:10">
      <c r="I25" s="189">
        <v>-51042.9</v>
      </c>
      <c r="J25" s="190" t="s">
        <v>177</v>
      </c>
    </row>
    <row r="26" customHeight="1" spans="1:10">
      <c r="I26" s="191">
        <f>I24+I25</f>
        <v>45671.982</v>
      </c>
    </row>
    <row r="32" ht="28.5" spans="1:10">
      <c r="A32" s="105" t="s">
        <v>141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customHeight="1" spans="1:10">
      <c r="A33" s="106" t="s">
        <v>142</v>
      </c>
      <c r="B33" s="106" t="s">
        <v>143</v>
      </c>
      <c r="C33" s="106" t="s">
        <v>144</v>
      </c>
      <c r="D33" s="106" t="s">
        <v>145</v>
      </c>
      <c r="E33" s="106" t="s">
        <v>146</v>
      </c>
      <c r="F33" s="107" t="s">
        <v>147</v>
      </c>
      <c r="G33" s="106" t="s">
        <v>148</v>
      </c>
      <c r="H33" s="106" t="s">
        <v>149</v>
      </c>
      <c r="I33" s="106" t="s">
        <v>150</v>
      </c>
      <c r="J33" s="106" t="s">
        <v>151</v>
      </c>
    </row>
    <row r="34" customHeight="1" spans="1:10">
      <c r="A34" s="106"/>
      <c r="B34" s="106"/>
      <c r="C34" s="106"/>
      <c r="D34" s="106" t="s">
        <v>152</v>
      </c>
      <c r="E34" s="106"/>
      <c r="F34" s="107" t="s">
        <v>153</v>
      </c>
      <c r="G34" s="106"/>
      <c r="H34" s="106"/>
      <c r="I34" s="108" t="s">
        <v>154</v>
      </c>
      <c r="J34" s="106"/>
    </row>
    <row r="35" ht="42" spans="1:10">
      <c r="A35" s="108">
        <v>1</v>
      </c>
      <c r="B35" s="178">
        <v>45917</v>
      </c>
      <c r="C35" s="106" t="s">
        <v>155</v>
      </c>
      <c r="D35" s="106" t="s">
        <v>156</v>
      </c>
      <c r="E35" s="106" t="s">
        <v>157</v>
      </c>
      <c r="F35" s="106" t="s">
        <v>158</v>
      </c>
      <c r="G35" s="106" t="s">
        <v>158</v>
      </c>
      <c r="H35" s="106" t="s">
        <v>158</v>
      </c>
      <c r="I35" s="179">
        <v>9588.47</v>
      </c>
      <c r="J35" s="106"/>
    </row>
    <row r="36" ht="42" spans="1:10">
      <c r="A36" s="108">
        <v>1</v>
      </c>
      <c r="B36" s="178">
        <v>45917</v>
      </c>
      <c r="C36" s="106" t="s">
        <v>155</v>
      </c>
      <c r="D36" s="106" t="s">
        <v>156</v>
      </c>
      <c r="E36" s="106" t="s">
        <v>159</v>
      </c>
      <c r="F36" s="106" t="s">
        <v>158</v>
      </c>
      <c r="G36" s="106" t="s">
        <v>158</v>
      </c>
      <c r="H36" s="106" t="s">
        <v>158</v>
      </c>
      <c r="I36" s="179">
        <v>19176.87</v>
      </c>
      <c r="J36" s="106"/>
    </row>
    <row r="37" ht="42" spans="1:10">
      <c r="A37" s="108">
        <v>1</v>
      </c>
      <c r="B37" s="178">
        <v>45917</v>
      </c>
      <c r="C37" s="106" t="s">
        <v>155</v>
      </c>
      <c r="D37" s="106" t="s">
        <v>156</v>
      </c>
      <c r="E37" s="106" t="s">
        <v>160</v>
      </c>
      <c r="F37" s="106" t="s">
        <v>158</v>
      </c>
      <c r="G37" s="106" t="s">
        <v>158</v>
      </c>
      <c r="H37" s="106" t="s">
        <v>158</v>
      </c>
      <c r="I37" s="179">
        <v>29067.45</v>
      </c>
      <c r="J37" s="106"/>
    </row>
    <row r="38" ht="42" spans="1:10">
      <c r="A38" s="108">
        <v>1</v>
      </c>
      <c r="B38" s="178">
        <v>45917</v>
      </c>
      <c r="C38" s="106" t="s">
        <v>155</v>
      </c>
      <c r="D38" s="106" t="s">
        <v>156</v>
      </c>
      <c r="E38" s="106" t="s">
        <v>157</v>
      </c>
      <c r="F38" s="106" t="s">
        <v>158</v>
      </c>
      <c r="G38" s="106" t="s">
        <v>158</v>
      </c>
      <c r="H38" s="106" t="s">
        <v>158</v>
      </c>
      <c r="I38" s="179">
        <v>23657.4</v>
      </c>
      <c r="J38" s="106"/>
    </row>
    <row r="39" ht="42" spans="1:10">
      <c r="A39" s="108">
        <v>1</v>
      </c>
      <c r="B39" s="178">
        <v>45917</v>
      </c>
      <c r="C39" s="106" t="s">
        <v>155</v>
      </c>
      <c r="D39" s="106" t="s">
        <v>156</v>
      </c>
      <c r="E39" s="106" t="s">
        <v>159</v>
      </c>
      <c r="F39" s="106" t="s">
        <v>158</v>
      </c>
      <c r="G39" s="106" t="s">
        <v>158</v>
      </c>
      <c r="H39" s="106" t="s">
        <v>158</v>
      </c>
      <c r="I39" s="179">
        <v>47314.73</v>
      </c>
      <c r="J39" s="106"/>
    </row>
    <row r="40" ht="42" spans="1:10">
      <c r="A40" s="108">
        <v>1</v>
      </c>
      <c r="B40" s="178">
        <v>45917</v>
      </c>
      <c r="C40" s="106" t="s">
        <v>155</v>
      </c>
      <c r="D40" s="106" t="s">
        <v>156</v>
      </c>
      <c r="E40" s="106" t="s">
        <v>160</v>
      </c>
      <c r="F40" s="106" t="s">
        <v>158</v>
      </c>
      <c r="G40" s="106" t="s">
        <v>158</v>
      </c>
      <c r="H40" s="106" t="s">
        <v>158</v>
      </c>
      <c r="I40" s="179">
        <v>9258.93</v>
      </c>
      <c r="J40" s="106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03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03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03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03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60">
        <v>45710</v>
      </c>
      <c r="B11" s="36" t="s">
        <v>10</v>
      </c>
      <c r="C11" s="36">
        <v>19745</v>
      </c>
      <c r="D11" s="156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7"/>
      <c r="B14" s="46"/>
      <c r="C14" s="46"/>
      <c r="D14" s="158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7"/>
      <c r="B15" s="46"/>
      <c r="C15" s="46"/>
      <c r="D15" s="158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7"/>
      <c r="B16" s="46"/>
      <c r="C16" s="46"/>
      <c r="D16" s="158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7"/>
      <c r="B17" s="46"/>
      <c r="C17" s="46"/>
      <c r="D17" s="158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7"/>
      <c r="B18" s="46"/>
      <c r="C18" s="46"/>
      <c r="D18" s="158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7"/>
      <c r="B19" s="46"/>
      <c r="C19" s="46"/>
      <c r="D19" s="158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7"/>
      <c r="B20" s="46"/>
      <c r="C20" s="46"/>
      <c r="D20" s="158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7"/>
      <c r="B21" s="46"/>
      <c r="C21" s="46"/>
      <c r="D21" s="158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5"/>
      <c r="B22" s="46"/>
      <c r="C22" s="46"/>
      <c r="D22" s="158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03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03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03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03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03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03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03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03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03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03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03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03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03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03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03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03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33" t="s">
        <v>10</v>
      </c>
      <c r="C3" s="133" t="s">
        <v>209</v>
      </c>
      <c r="D3" s="135" t="s">
        <v>210</v>
      </c>
      <c r="E3" s="133" t="s">
        <v>211</v>
      </c>
      <c r="F3" s="14" t="s">
        <v>212</v>
      </c>
      <c r="G3" s="17">
        <f>(2876+7124+2876+7124)*1.05*5</f>
        <v>105000</v>
      </c>
      <c r="H3" s="17">
        <v>0.04</v>
      </c>
      <c r="I3" s="103">
        <f t="shared" ref="I3:I57" si="0">G3*H3</f>
        <v>4200</v>
      </c>
    </row>
    <row r="4" hidden="1" customHeight="1" spans="1:12">
      <c r="A4" s="43"/>
      <c r="B4" s="145"/>
      <c r="C4" s="145"/>
      <c r="D4" s="147"/>
      <c r="E4" s="145"/>
      <c r="F4" s="14" t="s">
        <v>213</v>
      </c>
      <c r="G4" s="17">
        <f>美金已付!G50*1.05</f>
        <v>22050</v>
      </c>
      <c r="H4" s="17">
        <v>0.08</v>
      </c>
      <c r="I4" s="103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8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8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8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8">
        <f t="shared" si="0"/>
        <v>2100</v>
      </c>
    </row>
    <row r="9" customHeight="1" spans="1:12">
      <c r="A9" s="33">
        <v>45739</v>
      </c>
      <c r="B9" s="33" t="s">
        <v>10</v>
      </c>
      <c r="C9" s="133" t="s">
        <v>218</v>
      </c>
      <c r="D9" s="169" t="s">
        <v>219</v>
      </c>
      <c r="E9" s="133" t="s">
        <v>220</v>
      </c>
      <c r="F9" s="14" t="s">
        <v>212</v>
      </c>
      <c r="G9" s="17">
        <v>159930</v>
      </c>
      <c r="H9" s="17">
        <v>0.04</v>
      </c>
      <c r="I9" s="168">
        <f t="shared" si="0"/>
        <v>6397.2</v>
      </c>
    </row>
    <row r="10" hidden="1" customHeight="1" spans="1:12">
      <c r="A10" s="39"/>
      <c r="B10" s="39"/>
      <c r="C10" s="39"/>
      <c r="D10" s="170"/>
      <c r="E10" s="39"/>
      <c r="F10" s="14" t="s">
        <v>217</v>
      </c>
      <c r="G10" s="17">
        <v>5250</v>
      </c>
      <c r="H10" s="17">
        <v>0.22</v>
      </c>
      <c r="I10" s="168">
        <f t="shared" si="0"/>
        <v>1155</v>
      </c>
    </row>
    <row r="11" hidden="1" customHeight="1" spans="1:12">
      <c r="A11" s="39"/>
      <c r="B11" s="39"/>
      <c r="C11" s="39"/>
      <c r="D11" s="170"/>
      <c r="E11" s="39"/>
      <c r="F11" s="16" t="s">
        <v>15</v>
      </c>
      <c r="G11" s="17">
        <v>5250</v>
      </c>
      <c r="H11" s="17">
        <v>0.08</v>
      </c>
      <c r="I11" s="168">
        <f t="shared" si="0"/>
        <v>420</v>
      </c>
    </row>
    <row r="12" customHeight="1" spans="1:12">
      <c r="A12" s="43"/>
      <c r="B12" s="43"/>
      <c r="C12" s="43"/>
      <c r="D12" s="171"/>
      <c r="E12" s="43"/>
      <c r="F12" s="14" t="s">
        <v>213</v>
      </c>
      <c r="G12" s="17">
        <v>31986</v>
      </c>
      <c r="H12" s="17">
        <v>0.08</v>
      </c>
      <c r="I12" s="168">
        <f t="shared" si="0"/>
        <v>2558.88</v>
      </c>
      <c r="L12" s="172"/>
    </row>
    <row r="13" ht="22" customHeight="1" spans="1:12">
      <c r="A13" s="33">
        <v>45740</v>
      </c>
      <c r="B13" s="33" t="s">
        <v>10</v>
      </c>
      <c r="C13" s="133" t="s">
        <v>221</v>
      </c>
      <c r="D13" s="169" t="s">
        <v>222</v>
      </c>
      <c r="E13" s="133" t="s">
        <v>223</v>
      </c>
      <c r="F13" s="14" t="s">
        <v>212</v>
      </c>
      <c r="G13" s="17">
        <v>130300</v>
      </c>
      <c r="H13" s="17">
        <v>0.04</v>
      </c>
      <c r="I13" s="168">
        <f t="shared" si="0"/>
        <v>5212</v>
      </c>
    </row>
    <row r="14" ht="22" customHeight="1" spans="1:12">
      <c r="A14" s="43"/>
      <c r="B14" s="43"/>
      <c r="C14" s="43"/>
      <c r="D14" s="171"/>
      <c r="E14" s="43"/>
      <c r="F14" s="14" t="s">
        <v>213</v>
      </c>
      <c r="G14" s="137">
        <v>26060</v>
      </c>
      <c r="H14" s="17">
        <v>0.08</v>
      </c>
      <c r="I14" s="168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8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8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8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8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8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8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8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8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8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8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8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8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8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8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8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8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8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8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8">
        <f t="shared" si="0"/>
        <v>378</v>
      </c>
    </row>
    <row r="35" customHeight="1" spans="1:9">
      <c r="A35" s="33">
        <v>45754</v>
      </c>
      <c r="B35" s="33" t="s">
        <v>10</v>
      </c>
      <c r="C35" s="133" t="s">
        <v>237</v>
      </c>
      <c r="D35" s="169" t="s">
        <v>238</v>
      </c>
      <c r="E35" s="133" t="s">
        <v>239</v>
      </c>
      <c r="F35" s="14" t="s">
        <v>212</v>
      </c>
      <c r="G35" s="16">
        <v>375910</v>
      </c>
      <c r="H35" s="17">
        <v>0.04</v>
      </c>
      <c r="I35" s="173">
        <f t="shared" si="0"/>
        <v>15036.4</v>
      </c>
    </row>
    <row r="36" customHeight="1" spans="1:9">
      <c r="A36" s="39"/>
      <c r="B36" s="39"/>
      <c r="C36" s="39"/>
      <c r="D36" s="170"/>
      <c r="E36" s="39"/>
      <c r="F36" s="14" t="s">
        <v>217</v>
      </c>
      <c r="G36" s="137">
        <v>64682</v>
      </c>
      <c r="H36" s="17">
        <v>0.22</v>
      </c>
      <c r="I36" s="173">
        <f t="shared" si="0"/>
        <v>14230.04</v>
      </c>
    </row>
    <row r="37" customHeight="1" spans="1:9">
      <c r="A37" s="39"/>
      <c r="B37" s="39"/>
      <c r="C37" s="39"/>
      <c r="D37" s="170"/>
      <c r="E37" s="39"/>
      <c r="F37" s="16" t="s">
        <v>15</v>
      </c>
      <c r="G37" s="137">
        <v>64682</v>
      </c>
      <c r="H37" s="17">
        <v>0.08</v>
      </c>
      <c r="I37" s="173">
        <f t="shared" si="0"/>
        <v>5174.56</v>
      </c>
    </row>
    <row r="38" customHeight="1" spans="1:9">
      <c r="A38" s="43"/>
      <c r="B38" s="43"/>
      <c r="C38" s="43"/>
      <c r="D38" s="171"/>
      <c r="E38" s="43"/>
      <c r="F38" s="14" t="s">
        <v>213</v>
      </c>
      <c r="G38" s="137">
        <v>75182</v>
      </c>
      <c r="H38" s="17">
        <v>0.08</v>
      </c>
      <c r="I38" s="173">
        <f t="shared" si="0"/>
        <v>6014.56</v>
      </c>
    </row>
    <row r="39" customHeight="1" spans="1:9">
      <c r="A39" s="33">
        <v>45754</v>
      </c>
      <c r="B39" s="136" t="s">
        <v>10</v>
      </c>
      <c r="C39" s="136" t="s">
        <v>240</v>
      </c>
      <c r="D39" s="174" t="s">
        <v>241</v>
      </c>
      <c r="E39" s="136" t="s">
        <v>242</v>
      </c>
      <c r="F39" s="14" t="s">
        <v>217</v>
      </c>
      <c r="G39" s="17">
        <v>56174</v>
      </c>
      <c r="H39" s="17">
        <v>0.22</v>
      </c>
      <c r="I39" s="168">
        <f t="shared" si="0"/>
        <v>12358.28</v>
      </c>
    </row>
    <row r="40" customHeight="1" spans="1:9">
      <c r="A40" s="39"/>
      <c r="B40" s="141"/>
      <c r="C40" s="141"/>
      <c r="D40" s="144"/>
      <c r="E40" s="141"/>
      <c r="F40" s="16" t="s">
        <v>15</v>
      </c>
      <c r="G40" s="17">
        <v>56174</v>
      </c>
      <c r="H40" s="17">
        <v>0.08</v>
      </c>
      <c r="I40" s="168">
        <f t="shared" si="0"/>
        <v>4493.92</v>
      </c>
    </row>
    <row r="41" customHeight="1" spans="1:9">
      <c r="A41" s="39"/>
      <c r="B41" s="141"/>
      <c r="C41" s="141"/>
      <c r="D41" s="144"/>
      <c r="E41" s="141"/>
      <c r="F41" s="14" t="s">
        <v>243</v>
      </c>
      <c r="G41" s="17">
        <v>136179</v>
      </c>
      <c r="H41" s="17">
        <v>0.04</v>
      </c>
      <c r="I41" s="168">
        <f t="shared" si="0"/>
        <v>5447.16</v>
      </c>
    </row>
    <row r="42" customHeight="1" spans="1:9">
      <c r="A42" s="39"/>
      <c r="B42" s="141"/>
      <c r="C42" s="141"/>
      <c r="D42" s="144"/>
      <c r="E42" s="141"/>
      <c r="F42" s="14" t="s">
        <v>244</v>
      </c>
      <c r="G42" s="17">
        <v>112348</v>
      </c>
      <c r="H42" s="17">
        <v>0.04</v>
      </c>
      <c r="I42" s="168">
        <f t="shared" si="0"/>
        <v>4493.92</v>
      </c>
    </row>
    <row r="43" customHeight="1" spans="1:9">
      <c r="A43" s="43"/>
      <c r="B43" s="148"/>
      <c r="C43" s="148"/>
      <c r="D43" s="175"/>
      <c r="E43" s="148"/>
      <c r="F43" s="14" t="s">
        <v>213</v>
      </c>
      <c r="G43" s="17">
        <v>56174</v>
      </c>
      <c r="H43" s="17">
        <v>0.08</v>
      </c>
      <c r="I43" s="168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8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8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8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8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8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8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8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8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20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6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7"/>
    </row>
    <row r="65" ht="28.5" spans="1:10">
      <c r="A65" s="105" t="s">
        <v>141</v>
      </c>
      <c r="B65" s="105"/>
      <c r="C65" s="105"/>
      <c r="D65" s="105"/>
      <c r="E65" s="105"/>
      <c r="F65" s="105"/>
      <c r="G65" s="105"/>
      <c r="H65" s="105"/>
      <c r="I65" s="105"/>
      <c r="J65" s="105"/>
    </row>
    <row r="66" customHeight="1" spans="1:10">
      <c r="A66" s="106" t="s">
        <v>142</v>
      </c>
      <c r="B66" s="106" t="s">
        <v>143</v>
      </c>
      <c r="C66" s="106" t="s">
        <v>144</v>
      </c>
      <c r="D66" s="106" t="s">
        <v>145</v>
      </c>
      <c r="E66" s="106" t="s">
        <v>146</v>
      </c>
      <c r="F66" s="107" t="s">
        <v>147</v>
      </c>
      <c r="G66" s="106" t="s">
        <v>148</v>
      </c>
      <c r="H66" s="106" t="s">
        <v>149</v>
      </c>
      <c r="I66" s="106" t="s">
        <v>150</v>
      </c>
      <c r="J66" s="106" t="s">
        <v>151</v>
      </c>
    </row>
    <row r="67" customHeight="1" spans="1:10">
      <c r="A67" s="106"/>
      <c r="B67" s="106"/>
      <c r="C67" s="106"/>
      <c r="D67" s="106" t="s">
        <v>152</v>
      </c>
      <c r="E67" s="106"/>
      <c r="F67" s="107" t="s">
        <v>153</v>
      </c>
      <c r="G67" s="106"/>
      <c r="H67" s="106"/>
      <c r="I67" s="108" t="s">
        <v>154</v>
      </c>
      <c r="J67" s="106"/>
    </row>
    <row r="68" ht="28" spans="1:10">
      <c r="A68" s="108">
        <v>1</v>
      </c>
      <c r="B68" s="178">
        <v>45957</v>
      </c>
      <c r="C68" s="106" t="s">
        <v>155</v>
      </c>
      <c r="D68" s="106" t="s">
        <v>156</v>
      </c>
      <c r="E68" s="106" t="s">
        <v>157</v>
      </c>
      <c r="F68" s="106" t="s">
        <v>158</v>
      </c>
      <c r="G68" s="106" t="s">
        <v>158</v>
      </c>
      <c r="H68" s="106" t="s">
        <v>158</v>
      </c>
      <c r="I68" s="179">
        <v>4746.49</v>
      </c>
      <c r="J68" s="106"/>
    </row>
    <row r="69" ht="28" spans="1:10">
      <c r="A69" s="108">
        <v>1</v>
      </c>
      <c r="B69" s="178">
        <v>45957</v>
      </c>
      <c r="C69" s="106" t="s">
        <v>155</v>
      </c>
      <c r="D69" s="106" t="s">
        <v>156</v>
      </c>
      <c r="E69" s="106" t="s">
        <v>159</v>
      </c>
      <c r="F69" s="106" t="s">
        <v>158</v>
      </c>
      <c r="G69" s="106" t="s">
        <v>158</v>
      </c>
      <c r="H69" s="106" t="s">
        <v>158</v>
      </c>
      <c r="I69" s="179">
        <v>120925.03</v>
      </c>
      <c r="J69" s="106"/>
    </row>
    <row r="70" ht="28" spans="1:10">
      <c r="A70" s="108">
        <v>1</v>
      </c>
      <c r="B70" s="178">
        <v>45957</v>
      </c>
      <c r="C70" s="106" t="s">
        <v>155</v>
      </c>
      <c r="D70" s="106" t="s">
        <v>156</v>
      </c>
      <c r="E70" s="106" t="s">
        <v>160</v>
      </c>
      <c r="F70" s="106" t="s">
        <v>158</v>
      </c>
      <c r="G70" s="106" t="s">
        <v>158</v>
      </c>
      <c r="H70" s="106" t="s">
        <v>158</v>
      </c>
      <c r="I70" s="179">
        <v>26844.46</v>
      </c>
      <c r="J70" s="106"/>
    </row>
    <row r="71" ht="28" spans="1:10">
      <c r="A71" s="108">
        <v>1</v>
      </c>
      <c r="B71" s="178">
        <v>45957</v>
      </c>
      <c r="C71" s="106" t="s">
        <v>155</v>
      </c>
      <c r="D71" s="106" t="s">
        <v>156</v>
      </c>
      <c r="E71" s="106" t="s">
        <v>157</v>
      </c>
      <c r="F71" s="106" t="s">
        <v>158</v>
      </c>
      <c r="G71" s="106" t="s">
        <v>158</v>
      </c>
      <c r="H71" s="106" t="s">
        <v>158</v>
      </c>
      <c r="I71" s="179">
        <v>4440.32</v>
      </c>
      <c r="J71" s="106"/>
    </row>
    <row r="72" ht="28" spans="1:10">
      <c r="A72" s="108">
        <v>1</v>
      </c>
      <c r="B72" s="178">
        <v>45957</v>
      </c>
      <c r="C72" s="106" t="s">
        <v>155</v>
      </c>
      <c r="D72" s="106" t="s">
        <v>156</v>
      </c>
      <c r="E72" s="106" t="s">
        <v>159</v>
      </c>
      <c r="F72" s="106" t="s">
        <v>158</v>
      </c>
      <c r="G72" s="106" t="s">
        <v>158</v>
      </c>
      <c r="H72" s="106" t="s">
        <v>158</v>
      </c>
      <c r="I72" s="179">
        <v>7618.49</v>
      </c>
      <c r="J72" s="106"/>
    </row>
    <row r="73" ht="28" spans="1:10">
      <c r="A73" s="108">
        <v>1</v>
      </c>
      <c r="B73" s="178">
        <v>45957</v>
      </c>
      <c r="C73" s="106" t="s">
        <v>155</v>
      </c>
      <c r="D73" s="106" t="s">
        <v>156</v>
      </c>
      <c r="E73" s="106" t="s">
        <v>160</v>
      </c>
      <c r="F73" s="106" t="s">
        <v>158</v>
      </c>
      <c r="G73" s="106" t="s">
        <v>158</v>
      </c>
      <c r="H73" s="106" t="s">
        <v>158</v>
      </c>
      <c r="I73" s="179">
        <v>23626.97</v>
      </c>
      <c r="J73" s="106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4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4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4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4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4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4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4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4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4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4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4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4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4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4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4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4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4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4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4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4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4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4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4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4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4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4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4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4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4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4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4">
        <f t="shared" si="0"/>
        <v>2016</v>
      </c>
    </row>
    <row r="34" customHeight="1" spans="1:9">
      <c r="A34" s="155">
        <v>45774</v>
      </c>
      <c r="B34" s="36" t="s">
        <v>10</v>
      </c>
      <c r="C34" s="36" t="s">
        <v>289</v>
      </c>
      <c r="D34" s="156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4">
        <f t="shared" si="0"/>
        <v>1177.6</v>
      </c>
    </row>
    <row r="35" customHeight="1" spans="1:9">
      <c r="A35" s="157"/>
      <c r="B35" s="46"/>
      <c r="C35" s="46"/>
      <c r="D35" s="158"/>
      <c r="E35" s="46"/>
      <c r="F35" s="14" t="s">
        <v>292</v>
      </c>
      <c r="G35" s="16">
        <v>1912</v>
      </c>
      <c r="H35" s="16">
        <v>0.2</v>
      </c>
      <c r="I35" s="154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4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4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4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4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4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4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4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4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4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4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4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9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9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9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4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4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4">
        <f t="shared" si="0"/>
        <v>460.08</v>
      </c>
    </row>
    <row r="53" customHeight="1" spans="1:9">
      <c r="A53" s="155">
        <v>45785</v>
      </c>
      <c r="B53" s="160" t="s">
        <v>10</v>
      </c>
      <c r="C53" s="160" t="s">
        <v>305</v>
      </c>
      <c r="D53" s="161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9">
        <f t="shared" si="0"/>
        <v>4745.37</v>
      </c>
    </row>
    <row r="54" customHeight="1" spans="1:9">
      <c r="A54" s="162"/>
      <c r="B54" s="163"/>
      <c r="C54" s="163"/>
      <c r="D54" s="164"/>
      <c r="E54" s="42"/>
      <c r="F54" s="16" t="s">
        <v>15</v>
      </c>
      <c r="G54" s="52">
        <v>22597</v>
      </c>
      <c r="H54" s="16">
        <v>0.08</v>
      </c>
      <c r="I54" s="159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9">
        <f t="shared" si="0"/>
        <v>6300</v>
      </c>
    </row>
    <row r="56" customHeight="1" spans="1:9">
      <c r="A56" s="157"/>
      <c r="B56" s="165"/>
      <c r="C56" s="165"/>
      <c r="D56" s="166"/>
      <c r="E56" s="46"/>
      <c r="F56" s="14" t="s">
        <v>308</v>
      </c>
      <c r="G56" s="52">
        <v>31500</v>
      </c>
      <c r="H56" s="16">
        <v>0.08</v>
      </c>
      <c r="I56" s="159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4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9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9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9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9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9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9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9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9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9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9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9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9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9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9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9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9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9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9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9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9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7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5" t="s">
        <v>141</v>
      </c>
      <c r="B89" s="105"/>
      <c r="C89" s="105"/>
      <c r="D89" s="105"/>
      <c r="E89" s="105"/>
      <c r="F89" s="105"/>
      <c r="G89" s="105"/>
      <c r="H89" s="105"/>
      <c r="I89" s="105"/>
      <c r="J89" s="105"/>
    </row>
    <row r="90" ht="14.5" spans="1:12">
      <c r="A90" s="106" t="s">
        <v>142</v>
      </c>
      <c r="B90" s="106" t="s">
        <v>143</v>
      </c>
      <c r="C90" s="106" t="s">
        <v>144</v>
      </c>
      <c r="D90" s="106" t="s">
        <v>145</v>
      </c>
      <c r="E90" s="106" t="s">
        <v>146</v>
      </c>
      <c r="F90" s="107" t="s">
        <v>147</v>
      </c>
      <c r="G90" s="106" t="s">
        <v>148</v>
      </c>
      <c r="H90" s="106" t="s">
        <v>149</v>
      </c>
      <c r="I90" s="106" t="s">
        <v>150</v>
      </c>
      <c r="J90" s="106" t="s">
        <v>151</v>
      </c>
    </row>
    <row r="91" ht="28.5" spans="1:12">
      <c r="A91" s="106"/>
      <c r="B91" s="106"/>
      <c r="C91" s="106"/>
      <c r="D91" s="106" t="s">
        <v>152</v>
      </c>
      <c r="E91" s="106"/>
      <c r="F91" s="107" t="s">
        <v>153</v>
      </c>
      <c r="G91" s="106"/>
      <c r="H91" s="106"/>
      <c r="I91" s="108" t="s">
        <v>154</v>
      </c>
      <c r="J91" s="106"/>
    </row>
    <row r="92" spans="1:12">
      <c r="A92" s="121">
        <v>1</v>
      </c>
      <c r="B92" s="122">
        <v>46035</v>
      </c>
      <c r="C92" s="123" t="s">
        <v>155</v>
      </c>
      <c r="D92" s="123" t="s">
        <v>156</v>
      </c>
      <c r="E92" s="106" t="s">
        <v>157</v>
      </c>
      <c r="F92" s="106"/>
      <c r="G92" s="106" t="s">
        <v>325</v>
      </c>
      <c r="H92" s="106">
        <v>38213</v>
      </c>
      <c r="I92" s="124">
        <v>7342.14</v>
      </c>
      <c r="J92" s="106"/>
      <c r="K92" s="1">
        <v>3978.93</v>
      </c>
    </row>
    <row r="93" spans="1:12">
      <c r="A93" s="129"/>
      <c r="B93" s="130"/>
      <c r="C93" s="131"/>
      <c r="D93" s="131"/>
      <c r="E93" s="106" t="s">
        <v>160</v>
      </c>
      <c r="F93" s="106"/>
      <c r="G93" s="106" t="s">
        <v>326</v>
      </c>
      <c r="H93" s="106">
        <v>16150</v>
      </c>
      <c r="I93" s="132"/>
      <c r="J93" s="106"/>
      <c r="K93" s="1">
        <v>3363.21</v>
      </c>
    </row>
    <row r="94" spans="1:12">
      <c r="A94" s="121">
        <v>1</v>
      </c>
      <c r="B94" s="122">
        <v>46035</v>
      </c>
      <c r="C94" s="123" t="s">
        <v>155</v>
      </c>
      <c r="D94" s="123" t="s">
        <v>156</v>
      </c>
      <c r="E94" s="106" t="s">
        <v>157</v>
      </c>
      <c r="F94" s="106"/>
      <c r="G94" s="106" t="s">
        <v>325</v>
      </c>
      <c r="H94" s="106">
        <v>26850</v>
      </c>
      <c r="I94" s="124">
        <v>45390.41</v>
      </c>
      <c r="J94" s="106"/>
      <c r="K94" s="1">
        <v>2795.73</v>
      </c>
    </row>
    <row r="95" spans="1:12">
      <c r="A95" s="125"/>
      <c r="B95" s="126"/>
      <c r="C95" s="127"/>
      <c r="D95" s="127"/>
      <c r="E95" s="106" t="s">
        <v>159</v>
      </c>
      <c r="F95" s="106"/>
      <c r="G95" s="106" t="s">
        <v>326</v>
      </c>
      <c r="H95" s="106">
        <v>21840</v>
      </c>
      <c r="I95" s="128"/>
      <c r="J95" s="106"/>
      <c r="K95" s="1">
        <v>4548.14</v>
      </c>
    </row>
    <row r="96" spans="1:12">
      <c r="A96" s="129"/>
      <c r="B96" s="130"/>
      <c r="C96" s="131"/>
      <c r="D96" s="131"/>
      <c r="E96" s="106" t="s">
        <v>160</v>
      </c>
      <c r="F96" s="106"/>
      <c r="G96" s="106" t="s">
        <v>326</v>
      </c>
      <c r="H96" s="106">
        <v>182698</v>
      </c>
      <c r="I96" s="132"/>
      <c r="J96" s="106"/>
      <c r="K96" s="1">
        <v>38046.54</v>
      </c>
    </row>
    <row r="97" spans="1:11">
      <c r="A97" s="121">
        <v>1</v>
      </c>
      <c r="B97" s="122">
        <v>46035</v>
      </c>
      <c r="C97" s="123" t="s">
        <v>155</v>
      </c>
      <c r="D97" s="123" t="s">
        <v>156</v>
      </c>
      <c r="E97" s="106" t="s">
        <v>157</v>
      </c>
      <c r="F97" s="106"/>
      <c r="G97" s="106" t="s">
        <v>325</v>
      </c>
      <c r="H97" s="106">
        <v>44420</v>
      </c>
      <c r="I97" s="124">
        <v>27457.53</v>
      </c>
      <c r="J97" s="106"/>
      <c r="K97" s="1">
        <v>4625.19</v>
      </c>
    </row>
    <row r="98" spans="1:11">
      <c r="A98" s="125"/>
      <c r="B98" s="126"/>
      <c r="C98" s="127"/>
      <c r="D98" s="127"/>
      <c r="E98" s="106" t="s">
        <v>159</v>
      </c>
      <c r="F98" s="106"/>
      <c r="G98" s="106" t="s">
        <v>326</v>
      </c>
      <c r="H98" s="106">
        <v>30860</v>
      </c>
      <c r="I98" s="128"/>
      <c r="J98" s="106"/>
      <c r="K98" s="1">
        <v>6426.54</v>
      </c>
    </row>
    <row r="99" spans="1:11">
      <c r="A99" s="129"/>
      <c r="B99" s="130"/>
      <c r="C99" s="131"/>
      <c r="D99" s="131"/>
      <c r="E99" s="106" t="s">
        <v>160</v>
      </c>
      <c r="F99" s="106"/>
      <c r="G99" s="106" t="s">
        <v>326</v>
      </c>
      <c r="H99" s="106">
        <v>78780</v>
      </c>
      <c r="I99" s="132"/>
      <c r="J99" s="106"/>
      <c r="K99" s="1">
        <v>16405.8</v>
      </c>
    </row>
    <row r="100" spans="1:11">
      <c r="A100" s="121">
        <v>1</v>
      </c>
      <c r="B100" s="122">
        <v>46035</v>
      </c>
      <c r="C100" s="123" t="s">
        <v>155</v>
      </c>
      <c r="D100" s="123" t="s">
        <v>156</v>
      </c>
      <c r="E100" s="106" t="s">
        <v>159</v>
      </c>
      <c r="F100" s="106"/>
      <c r="G100" s="106" t="s">
        <v>326</v>
      </c>
      <c r="H100" s="106">
        <v>38213</v>
      </c>
      <c r="I100" s="124">
        <v>24799.45</v>
      </c>
      <c r="J100" s="106"/>
      <c r="K100" s="1">
        <v>7890.08</v>
      </c>
    </row>
    <row r="101" spans="1:11">
      <c r="A101" s="125"/>
      <c r="B101" s="126"/>
      <c r="C101" s="127"/>
      <c r="D101" s="127"/>
      <c r="E101" s="106" t="s">
        <v>160</v>
      </c>
      <c r="F101" s="106"/>
      <c r="G101" s="106" t="s">
        <v>326</v>
      </c>
      <c r="H101" s="106">
        <v>81895</v>
      </c>
      <c r="I101" s="128"/>
      <c r="J101" s="106"/>
      <c r="K101" s="1">
        <v>16909.37</v>
      </c>
    </row>
    <row r="102" customHeight="1" spans="1:11">
      <c r="A102" s="121">
        <v>1</v>
      </c>
      <c r="B102" s="122">
        <v>46035</v>
      </c>
      <c r="C102" s="123" t="s">
        <v>155</v>
      </c>
      <c r="D102" s="123" t="s">
        <v>156</v>
      </c>
      <c r="E102" s="106" t="s">
        <v>157</v>
      </c>
      <c r="F102" s="106"/>
      <c r="G102" s="106" t="s">
        <v>325</v>
      </c>
      <c r="H102" s="106">
        <v>52978</v>
      </c>
      <c r="I102" s="124">
        <v>27346.75</v>
      </c>
      <c r="J102" s="106"/>
      <c r="K102" s="1">
        <v>5469.35</v>
      </c>
    </row>
    <row r="103" customHeight="1" spans="1:11">
      <c r="A103" s="125"/>
      <c r="B103" s="126"/>
      <c r="C103" s="127"/>
      <c r="D103" s="127"/>
      <c r="E103" s="106" t="s">
        <v>159</v>
      </c>
      <c r="F103" s="106"/>
      <c r="G103" s="106" t="s">
        <v>326</v>
      </c>
      <c r="H103" s="106">
        <v>52978</v>
      </c>
      <c r="I103" s="128"/>
      <c r="J103" s="106"/>
      <c r="K103" s="1">
        <v>10938.7</v>
      </c>
    </row>
    <row r="104" customHeight="1" spans="1:11">
      <c r="A104" s="129"/>
      <c r="B104" s="130"/>
      <c r="C104" s="131"/>
      <c r="D104" s="131"/>
      <c r="E104" s="106" t="s">
        <v>160</v>
      </c>
      <c r="F104" s="106"/>
      <c r="G104" s="106" t="s">
        <v>326</v>
      </c>
      <c r="H104" s="106">
        <v>52978</v>
      </c>
      <c r="I104" s="132"/>
      <c r="J104" s="106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3" workbookViewId="0">
      <selection activeCell="D20" sqref="D20:D2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2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0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5" t="s">
        <v>141</v>
      </c>
      <c r="B85" s="105"/>
      <c r="C85" s="105"/>
      <c r="D85" s="105"/>
      <c r="E85" s="105"/>
      <c r="F85" s="105"/>
      <c r="G85" s="105"/>
      <c r="H85" s="105"/>
      <c r="I85" s="105"/>
      <c r="J85" s="105"/>
    </row>
    <row r="86" customHeight="1" spans="1:13">
      <c r="A86" s="106" t="s">
        <v>142</v>
      </c>
      <c r="B86" s="106" t="s">
        <v>143</v>
      </c>
      <c r="C86" s="106" t="s">
        <v>144</v>
      </c>
      <c r="D86" s="106" t="s">
        <v>145</v>
      </c>
      <c r="E86" s="106" t="s">
        <v>146</v>
      </c>
      <c r="F86" s="107" t="s">
        <v>147</v>
      </c>
      <c r="G86" s="106" t="s">
        <v>148</v>
      </c>
      <c r="H86" s="106" t="s">
        <v>149</v>
      </c>
      <c r="I86" s="106" t="s">
        <v>150</v>
      </c>
      <c r="J86" s="106" t="s">
        <v>151</v>
      </c>
    </row>
    <row r="87" customHeight="1" spans="1:13">
      <c r="A87" s="106"/>
      <c r="B87" s="106"/>
      <c r="C87" s="106"/>
      <c r="D87" s="106" t="s">
        <v>152</v>
      </c>
      <c r="E87" s="106"/>
      <c r="F87" s="107" t="s">
        <v>153</v>
      </c>
      <c r="G87" s="106"/>
      <c r="H87" s="106"/>
      <c r="I87" s="108" t="s">
        <v>154</v>
      </c>
      <c r="J87" s="106"/>
    </row>
    <row r="88" customHeight="1" spans="1:13">
      <c r="A88" s="121">
        <v>1</v>
      </c>
      <c r="B88" s="122">
        <v>46045</v>
      </c>
      <c r="C88" s="123" t="s">
        <v>155</v>
      </c>
      <c r="D88" s="123" t="s">
        <v>156</v>
      </c>
      <c r="E88" s="106" t="s">
        <v>157</v>
      </c>
      <c r="F88" s="106"/>
      <c r="G88" s="106" t="s">
        <v>325</v>
      </c>
      <c r="H88" s="106">
        <v>47991</v>
      </c>
      <c r="I88" s="124">
        <v>24709.91</v>
      </c>
      <c r="J88" s="106"/>
      <c r="K88" s="1">
        <v>4942.01</v>
      </c>
    </row>
    <row r="89" customHeight="1" spans="1:13">
      <c r="A89" s="125"/>
      <c r="B89" s="126"/>
      <c r="C89" s="127"/>
      <c r="D89" s="127"/>
      <c r="E89" s="106" t="s">
        <v>159</v>
      </c>
      <c r="F89" s="106"/>
      <c r="G89" s="106" t="s">
        <v>326</v>
      </c>
      <c r="H89" s="106">
        <v>47991</v>
      </c>
      <c r="I89" s="128"/>
      <c r="J89" s="106"/>
      <c r="K89" s="1">
        <v>9883.95</v>
      </c>
    </row>
    <row r="90" customHeight="1" spans="1:13">
      <c r="A90" s="129"/>
      <c r="B90" s="130"/>
      <c r="C90" s="131"/>
      <c r="D90" s="131"/>
      <c r="E90" s="106" t="s">
        <v>160</v>
      </c>
      <c r="F90" s="106"/>
      <c r="G90" s="106" t="s">
        <v>326</v>
      </c>
      <c r="H90" s="106">
        <v>47991</v>
      </c>
      <c r="I90" s="132"/>
      <c r="J90" s="106"/>
      <c r="K90" s="1">
        <v>9883.95</v>
      </c>
    </row>
    <row r="91" customHeight="1" spans="1:13">
      <c r="A91" s="121">
        <v>1</v>
      </c>
      <c r="B91" s="122">
        <v>46045</v>
      </c>
      <c r="C91" s="123" t="s">
        <v>155</v>
      </c>
      <c r="D91" s="123" t="s">
        <v>156</v>
      </c>
      <c r="E91" s="106" t="s">
        <v>157</v>
      </c>
      <c r="F91" s="106"/>
      <c r="G91" s="106" t="s">
        <v>325</v>
      </c>
      <c r="H91" s="106">
        <v>7687</v>
      </c>
      <c r="I91" s="124">
        <v>16544.03</v>
      </c>
      <c r="J91" s="106"/>
      <c r="K91" s="1">
        <v>791.62</v>
      </c>
    </row>
    <row r="92" customHeight="1" spans="1:13">
      <c r="A92" s="125"/>
      <c r="B92" s="126"/>
      <c r="C92" s="127"/>
      <c r="D92" s="127"/>
      <c r="E92" s="106" t="s">
        <v>159</v>
      </c>
      <c r="F92" s="106"/>
      <c r="G92" s="106" t="s">
        <v>326</v>
      </c>
      <c r="H92" s="106">
        <v>40447</v>
      </c>
      <c r="I92" s="128"/>
      <c r="J92" s="106"/>
      <c r="K92" s="1">
        <v>8330.23</v>
      </c>
    </row>
    <row r="93" customHeight="1" spans="1:13">
      <c r="A93" s="129"/>
      <c r="B93" s="130"/>
      <c r="C93" s="131"/>
      <c r="D93" s="131"/>
      <c r="E93" s="106" t="s">
        <v>160</v>
      </c>
      <c r="F93" s="106"/>
      <c r="G93" s="106" t="s">
        <v>326</v>
      </c>
      <c r="H93" s="106">
        <v>36038</v>
      </c>
      <c r="I93" s="132"/>
      <c r="J93" s="106"/>
      <c r="K93" s="1">
        <v>7422.18</v>
      </c>
    </row>
    <row r="94" customHeight="1" spans="1:13">
      <c r="A94" s="121">
        <v>1</v>
      </c>
      <c r="B94" s="122">
        <v>46045</v>
      </c>
      <c r="C94" s="123" t="s">
        <v>155</v>
      </c>
      <c r="D94" s="123" t="s">
        <v>156</v>
      </c>
      <c r="E94" s="106" t="s">
        <v>157</v>
      </c>
      <c r="F94" s="106"/>
      <c r="G94" s="106" t="s">
        <v>325</v>
      </c>
      <c r="H94" s="106">
        <v>35460</v>
      </c>
      <c r="I94" s="124">
        <v>18257.83</v>
      </c>
      <c r="J94" s="106"/>
      <c r="K94" s="1">
        <v>3651.57</v>
      </c>
      <c r="M94" s="1">
        <v>59545</v>
      </c>
    </row>
    <row r="95" customHeight="1" spans="1:13">
      <c r="A95" s="125"/>
      <c r="B95" s="126"/>
      <c r="C95" s="127"/>
      <c r="D95" s="127"/>
      <c r="E95" s="106" t="s">
        <v>159</v>
      </c>
      <c r="F95" s="106"/>
      <c r="G95" s="106" t="s">
        <v>326</v>
      </c>
      <c r="H95" s="106">
        <v>35460</v>
      </c>
      <c r="I95" s="128"/>
      <c r="J95" s="106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29"/>
      <c r="B96" s="130"/>
      <c r="C96" s="131"/>
      <c r="D96" s="131"/>
      <c r="E96" s="106" t="s">
        <v>160</v>
      </c>
      <c r="F96" s="106"/>
      <c r="G96" s="106" t="s">
        <v>326</v>
      </c>
      <c r="H96" s="106">
        <v>35460</v>
      </c>
      <c r="I96" s="132"/>
      <c r="J96" s="106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2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2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2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2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2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2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2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2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2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2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2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2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2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2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2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2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0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3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3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  <c r="M93" s="1">
        <v>50589.4</v>
      </c>
    </row>
    <row r="94" customHeight="1" spans="1:13">
      <c r="A94" s="109">
        <v>1</v>
      </c>
      <c r="B94" s="110">
        <v>46057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79318</v>
      </c>
      <c r="I94" s="112">
        <v>36388.24</v>
      </c>
      <c r="J94" s="111"/>
      <c r="K94" s="1">
        <v>8158.94</v>
      </c>
      <c r="M94" s="1">
        <v>50589.4</v>
      </c>
    </row>
    <row r="95" customHeight="1" spans="1:13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79318</v>
      </c>
      <c r="I95" s="116"/>
      <c r="J95" s="115"/>
      <c r="K95" s="1">
        <v>16317.89</v>
      </c>
    </row>
    <row r="96" customHeight="1" spans="1:13">
      <c r="A96" s="113"/>
      <c r="B96" s="114"/>
      <c r="C96" s="115"/>
      <c r="D96" s="115"/>
      <c r="E96" s="115" t="s">
        <v>160</v>
      </c>
      <c r="F96" s="115"/>
      <c r="G96" s="115" t="s">
        <v>326</v>
      </c>
      <c r="H96" s="115">
        <v>57899</v>
      </c>
      <c r="I96" s="116"/>
      <c r="J96" s="115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13">
        <v>1</v>
      </c>
      <c r="B97" s="114">
        <v>46057</v>
      </c>
      <c r="C97" s="115" t="s">
        <v>155</v>
      </c>
      <c r="D97" s="115" t="s">
        <v>156</v>
      </c>
      <c r="E97" s="111" t="s">
        <v>157</v>
      </c>
      <c r="F97" s="115"/>
      <c r="G97" s="111" t="s">
        <v>325</v>
      </c>
      <c r="H97" s="115">
        <v>42222</v>
      </c>
      <c r="I97" s="116">
        <v>14201.16</v>
      </c>
      <c r="J97" s="115"/>
      <c r="K97" s="1">
        <v>4343.11</v>
      </c>
    </row>
    <row r="98" customHeight="1" spans="1:11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5">
        <v>47918</v>
      </c>
      <c r="I98" s="116"/>
      <c r="J98" s="115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6月人民币剩余金额 (2)</vt:lpstr>
      <vt:lpstr>7月人民币</vt:lpstr>
      <vt:lpstr>7月人民币 (2)</vt:lpstr>
      <vt:lpstr>7月人民币 (3)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2026-04-14T05:47:31Z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