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Sheet1!$A$7:$K$29</definedName>
    <definedName name="Ext">[1]LUT!$G$2</definedName>
    <definedName name="Gender">[1]LUT!$I$1:$BI$1</definedName>
    <definedName name="_xlnm.Print_Area" localSheetId="0">Sheet1!$A$1:$K$27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<sst xmlns="http://schemas.openxmlformats.org/spreadsheetml/2006/main" count="94" uniqueCount="76">
  <si>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</si>
  <si>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</si>
  <si>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</si>
  <si>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</si>
  <si>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中通快递：KY4000678032101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</si>
  <si>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</si>
  <si>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</si>
  <si>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</si>
  <si>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</si>
  <si>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</si>
  <si>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</si>
  <si>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</si>
  <si>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</si>
  <si>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</si>
  <si>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</si>
  <si>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</si>
  <si>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</si>
  <si>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</si>
  <si>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</si>
  <si>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</si>
  <si>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</si>
  <si>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</si>
  <si>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</si>
  <si>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</si>
  <si>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</si>
  <si>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</si>
  <si>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</si>
  <si>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</si>
  <si>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</si>
  <si>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RHLNFZARA25005</t>
  </si>
  <si>
    <t xml:space="preserve">MRZCSRP001-红色棉绳-33CM，739，同悦 </t>
  </si>
  <si>
    <t>RC-82760，POORD240897，3085/600 款</t>
  </si>
  <si>
    <t>14*36*9</t>
  </si>
  <si>
    <t>RHLNFZARA25003</t>
  </si>
  <si>
    <t xml:space="preserve">MRZCSRP001-红色棉绳-33CM，424，同悦 </t>
  </si>
  <si>
    <t>RC-82843，POORD241198，3085/505 款</t>
  </si>
  <si>
    <t>RTLZARA25042</t>
  </si>
  <si>
    <t xml:space="preserve">MRZCSRP001-红色棉绳-33CM，420，同悦 </t>
  </si>
  <si>
    <t>RC-82856，POORD241245，4344/931-401 款</t>
  </si>
  <si>
    <t xml:space="preserve">S25020131 </t>
  </si>
  <si>
    <t>MRZCALL024-黑色吊绳-33CM，25750+1288，样板100，同悦</t>
  </si>
  <si>
    <t>P25020206，PO50346-D，4786-086-712 款</t>
  </si>
  <si>
    <t>40*40*30</t>
  </si>
  <si>
    <t>MRZCALL024-黑色吊绳-33CM，824+41，样板100，同悦</t>
  </si>
  <si>
    <t>P25020206，PO74783-25，4786-086-712 款</t>
  </si>
  <si>
    <t>S25020136</t>
  </si>
  <si>
    <t>MRZCALL024-黑色吊绳-33CM，20400+1020，样板100，同悦</t>
  </si>
  <si>
    <t>P25020211，PO50344-D，4786-083-712 款</t>
  </si>
  <si>
    <t>30*37*30</t>
  </si>
  <si>
    <t>MRZCALL024-黑色吊绳-33CM，1236+62，样板100，同悦</t>
  </si>
  <si>
    <t>P25020211，PO74763-25，4786-083-712 款</t>
  </si>
  <si>
    <t>S25020137</t>
  </si>
  <si>
    <r>
      <t>MRZCALL045-浅灰色-21CM，</t>
    </r>
    <r>
      <rPr>
        <sz val="10"/>
        <color rgb="FFFF0000"/>
        <rFont val="宋体"/>
        <charset val="134"/>
      </rPr>
      <t>(MRZCALL045-白色子弹头-21CM)</t>
    </r>
    <r>
      <rPr>
        <sz val="10"/>
        <rFont val="宋体"/>
        <charset val="134"/>
      </rPr>
      <t>，61200+3060，180样板，同悦</t>
    </r>
  </si>
  <si>
    <t>P25020217，PO55108-D，4786-009-401-506-515 款</t>
  </si>
  <si>
    <t>S25020143</t>
  </si>
  <si>
    <r>
      <t>MRZCALL033-米白色吊绳-33CM，</t>
    </r>
    <r>
      <rPr>
        <sz val="10"/>
        <rFont val="宋体"/>
        <charset val="134"/>
      </rPr>
      <t>8976+449，样板300，同悦</t>
    </r>
  </si>
  <si>
    <t>P25020221，PO74705-25, 4786-091-250/515/642 款</t>
  </si>
  <si>
    <t>21*37*30</t>
  </si>
  <si>
    <t>S25020145</t>
  </si>
  <si>
    <r>
      <t>MRZCALL033-米白色吊绳-33CM，</t>
    </r>
    <r>
      <rPr>
        <sz val="10"/>
        <rFont val="宋体"/>
        <charset val="134"/>
      </rPr>
      <t>1836+92,样板100，同悦</t>
    </r>
  </si>
  <si>
    <t>P25020226，PO74749-25, 4786-101-832 款</t>
  </si>
  <si>
    <t>S25020148</t>
  </si>
  <si>
    <t>P25020234，PO74751-25, 4786-201-321 款</t>
  </si>
  <si>
    <t>S25020151</t>
  </si>
  <si>
    <r>
      <t>MRZCALL033-米白色吊绳-33CM，</t>
    </r>
    <r>
      <rPr>
        <sz val="10"/>
        <rFont val="宋体"/>
        <charset val="134"/>
      </rPr>
      <t>2040+102,样板100，同悦</t>
    </r>
  </si>
  <si>
    <t>P25020238，PO74754-25,4786-105-250 款</t>
  </si>
  <si>
    <t>S25020153</t>
  </si>
  <si>
    <t>P25020242，PO74780-25,4786-106-250 款</t>
  </si>
  <si>
    <t xml:space="preserve">S25020154 </t>
  </si>
  <si>
    <t>P25020245，PO74768-25,4786-202-321 款</t>
  </si>
  <si>
    <t>BSKLOCKPIN25005</t>
  </si>
  <si>
    <t>MRBCGEN004-黑色棉绳-1.5X32CM，20万</t>
  </si>
  <si>
    <t>ELTCZARA25006</t>
  </si>
  <si>
    <t>MRZCALL005-黑色-14.5CM，1500，同悦</t>
  </si>
  <si>
    <t>3920/402南美单 款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</si>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</sst>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family val="2"/>
      <charset val="0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13" applyNumberFormat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28" fillId="7" borderId="13" applyNumberFormat="0" applyAlignment="0" applyProtection="0">
      <alignment vertical="center"/>
    </xf>
    <xf numFmtId="0" fontId="29" fillId="8" borderId="15" applyNumberFormat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/>
    <xf numFmtId="0" fontId="39" fillId="0" borderId="0">
      <alignment vertical="center"/>
    </xf>
    <xf numFmtId="0" fontId="39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3" fillId="2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wrapText="1" shrinkToFit="1"/>
    </xf>
    <xf numFmtId="0" fontId="15" fillId="2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2" borderId="5" xfId="0" applyFont="1" applyFill="1" applyBorder="1" applyAlignment="1" applyProtection="1">
      <alignment horizontal="center" vertical="center" shrinkToFit="1"/>
    </xf>
    <xf numFmtId="0" fontId="13" fillId="2" borderId="6" xfId="0" applyFont="1" applyFill="1" applyBorder="1" applyAlignment="1" applyProtection="1">
      <alignment horizontal="center" vertical="center" shrinkToFit="1"/>
    </xf>
    <xf numFmtId="0" fontId="13" fillId="2" borderId="3" xfId="0" applyFont="1" applyFill="1" applyBorder="1" applyAlignment="1" applyProtection="1">
      <alignment horizontal="center" vertical="center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0" fontId="13" fillId="0" borderId="4" xfId="0" applyFont="1" applyFill="1" applyBorder="1" applyAlignment="1" applyProtection="1">
      <alignment horizontal="center" vertical="center" shrinkToFit="1"/>
    </xf>
    <xf numFmtId="0" fontId="14" fillId="0" borderId="4" xfId="0" applyFont="1" applyFill="1" applyBorder="1" applyAlignment="1" applyProtection="1">
      <alignment horizontal="center" vertical="center" wrapText="1" shrinkToFi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6" fillId="0" borderId="4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3" fillId="0" borderId="7" xfId="0" applyFont="1" applyFill="1" applyBorder="1" applyAlignment="1" applyProtection="1">
      <alignment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3" borderId="4" xfId="0" applyNumberFormat="1" applyFont="1" applyFill="1" applyBorder="1" applyAlignment="1">
      <alignment horizontal="center" vertical="center"/>
    </xf>
    <xf numFmtId="49" fontId="8" fillId="0" borderId="8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3" fillId="0" borderId="9" xfId="0" applyFont="1" applyFill="1" applyBorder="1" applyAlignment="1" applyProtection="1">
      <alignment vertical="center" shrinkToFit="1"/>
    </xf>
    <xf numFmtId="0" fontId="13" fillId="0" borderId="3" xfId="0" applyFont="1" applyFill="1" applyBorder="1" applyAlignment="1" applyProtection="1">
      <alignment vertical="center" shrinkToFit="1"/>
    </xf>
    <xf numFmtId="0" fontId="13" fillId="4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view="pageBreakPreview" zoomScale="115" zoomScaleNormal="100" workbookViewId="0">
      <selection activeCell="D5" sqref="D5:K5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45700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45"/>
      <c r="K5" s="45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46"/>
      <c r="K6" s="46"/>
      <c r="L6" s="47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48" t="s">
        <v>14</v>
      </c>
      <c r="J7" s="16" t="s">
        <v>15</v>
      </c>
      <c r="K7" s="19" t="s">
        <v>16</v>
      </c>
      <c r="L7" s="43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49" t="s">
        <v>25</v>
      </c>
      <c r="J8" s="50" t="s">
        <v>26</v>
      </c>
      <c r="K8" s="26" t="s">
        <v>27</v>
      </c>
      <c r="L8" s="51" t="s">
        <v>28</v>
      </c>
    </row>
    <row r="9" s="2" customFormat="1" ht="55" customHeight="1" spans="1:12">
      <c r="A9" s="27" t="s">
        <v>29</v>
      </c>
      <c r="B9" s="28" t="s">
        <v>30</v>
      </c>
      <c r="C9" s="29" t="s">
        <v>31</v>
      </c>
      <c r="D9" s="30">
        <v>739</v>
      </c>
      <c r="E9" s="31">
        <f>+D9*0.05</f>
        <v>36.95</v>
      </c>
      <c r="F9" s="31">
        <f>+D9+E9</f>
        <v>775.95</v>
      </c>
      <c r="G9" s="32">
        <v>1</v>
      </c>
      <c r="H9" s="32">
        <v>1.13</v>
      </c>
      <c r="I9" s="32">
        <v>0.7</v>
      </c>
      <c r="J9" s="32" t="s">
        <v>32</v>
      </c>
      <c r="K9" s="32">
        <v>0.005</v>
      </c>
      <c r="L9" s="32">
        <f>+I9*G9</f>
        <v>0.7</v>
      </c>
    </row>
    <row r="10" s="2" customFormat="1" ht="55" customHeight="1" spans="1:12">
      <c r="A10" s="27" t="s">
        <v>33</v>
      </c>
      <c r="B10" s="28" t="s">
        <v>34</v>
      </c>
      <c r="C10" s="29" t="s">
        <v>35</v>
      </c>
      <c r="D10" s="30">
        <v>424</v>
      </c>
      <c r="E10" s="31">
        <f t="shared" ref="E10:E24" si="0">+D10*0.05</f>
        <v>21.2</v>
      </c>
      <c r="F10" s="31">
        <f t="shared" ref="F10:F24" si="1">+D10+E10</f>
        <v>445.2</v>
      </c>
      <c r="G10" s="33"/>
      <c r="H10" s="33"/>
      <c r="I10" s="33"/>
      <c r="J10" s="33"/>
      <c r="K10" s="33"/>
      <c r="L10" s="33"/>
    </row>
    <row r="11" s="2" customFormat="1" ht="55" customHeight="1" spans="1:12">
      <c r="A11" s="27" t="s">
        <v>36</v>
      </c>
      <c r="B11" s="28" t="s">
        <v>37</v>
      </c>
      <c r="C11" s="29" t="s">
        <v>38</v>
      </c>
      <c r="D11" s="30">
        <v>420</v>
      </c>
      <c r="E11" s="31">
        <f t="shared" si="0"/>
        <v>21</v>
      </c>
      <c r="F11" s="31">
        <f t="shared" si="1"/>
        <v>441</v>
      </c>
      <c r="G11" s="34"/>
      <c r="H11" s="34"/>
      <c r="I11" s="34"/>
      <c r="J11" s="34"/>
      <c r="K11" s="34"/>
      <c r="L11" s="34"/>
    </row>
    <row r="12" s="2" customFormat="1" ht="55" customHeight="1" spans="1:12">
      <c r="A12" s="27" t="s">
        <v>39</v>
      </c>
      <c r="B12" s="27" t="s">
        <v>40</v>
      </c>
      <c r="C12" s="29" t="s">
        <v>41</v>
      </c>
      <c r="D12" s="35">
        <v>25750</v>
      </c>
      <c r="E12" s="31">
        <f t="shared" si="0"/>
        <v>1287.5</v>
      </c>
      <c r="F12" s="31">
        <f t="shared" si="1"/>
        <v>27037.5</v>
      </c>
      <c r="G12" s="36">
        <v>1</v>
      </c>
      <c r="H12" s="36">
        <v>11.54</v>
      </c>
      <c r="I12" s="36">
        <v>12.36</v>
      </c>
      <c r="J12" s="36" t="s">
        <v>42</v>
      </c>
      <c r="K12" s="36">
        <v>0.048</v>
      </c>
      <c r="L12" s="36">
        <f>+I12*G12</f>
        <v>12.36</v>
      </c>
    </row>
    <row r="13" s="2" customFormat="1" ht="55" customHeight="1" spans="1:12">
      <c r="A13" s="27" t="s">
        <v>39</v>
      </c>
      <c r="B13" s="27" t="s">
        <v>43</v>
      </c>
      <c r="C13" s="29" t="s">
        <v>44</v>
      </c>
      <c r="D13" s="35">
        <v>824</v>
      </c>
      <c r="E13" s="31">
        <f t="shared" si="0"/>
        <v>41.2</v>
      </c>
      <c r="F13" s="31">
        <f t="shared" si="1"/>
        <v>865.2</v>
      </c>
      <c r="G13" s="36">
        <v>1</v>
      </c>
      <c r="H13" s="36">
        <v>0.45</v>
      </c>
      <c r="I13" s="36">
        <v>0.58</v>
      </c>
      <c r="J13" s="36" t="s">
        <v>32</v>
      </c>
      <c r="K13" s="36">
        <v>0.005</v>
      </c>
      <c r="L13" s="36">
        <f t="shared" ref="L13:L25" si="2">+I13*G13</f>
        <v>0.58</v>
      </c>
    </row>
    <row r="14" s="2" customFormat="1" ht="55" customHeight="1" spans="1:12">
      <c r="A14" s="27" t="s">
        <v>45</v>
      </c>
      <c r="B14" s="27" t="s">
        <v>46</v>
      </c>
      <c r="C14" s="29" t="s">
        <v>47</v>
      </c>
      <c r="D14" s="35">
        <v>20400</v>
      </c>
      <c r="E14" s="31">
        <f t="shared" si="0"/>
        <v>1020</v>
      </c>
      <c r="F14" s="31">
        <f t="shared" si="1"/>
        <v>21420</v>
      </c>
      <c r="G14" s="36">
        <v>1</v>
      </c>
      <c r="H14" s="36">
        <v>8.94</v>
      </c>
      <c r="I14" s="36">
        <v>9.52</v>
      </c>
      <c r="J14" s="36" t="s">
        <v>48</v>
      </c>
      <c r="K14" s="36">
        <v>0.033</v>
      </c>
      <c r="L14" s="36">
        <f t="shared" si="2"/>
        <v>9.52</v>
      </c>
    </row>
    <row r="15" s="2" customFormat="1" ht="55" customHeight="1" spans="1:12">
      <c r="A15" s="27" t="s">
        <v>45</v>
      </c>
      <c r="B15" s="27" t="s">
        <v>49</v>
      </c>
      <c r="C15" s="29" t="s">
        <v>50</v>
      </c>
      <c r="D15" s="35">
        <v>1236</v>
      </c>
      <c r="E15" s="31">
        <f t="shared" si="0"/>
        <v>61.8</v>
      </c>
      <c r="F15" s="31">
        <f t="shared" si="1"/>
        <v>1297.8</v>
      </c>
      <c r="G15" s="36">
        <v>1</v>
      </c>
      <c r="H15" s="36">
        <v>0.63</v>
      </c>
      <c r="I15" s="36">
        <v>0.76</v>
      </c>
      <c r="J15" s="36" t="s">
        <v>32</v>
      </c>
      <c r="K15" s="36">
        <v>0.005</v>
      </c>
      <c r="L15" s="36">
        <f t="shared" si="2"/>
        <v>0.76</v>
      </c>
    </row>
    <row r="16" s="2" customFormat="1" ht="55" customHeight="1" spans="1:12">
      <c r="A16" s="27" t="s">
        <v>51</v>
      </c>
      <c r="B16" s="27" t="s">
        <v>52</v>
      </c>
      <c r="C16" s="29" t="s">
        <v>53</v>
      </c>
      <c r="D16" s="35">
        <v>61200</v>
      </c>
      <c r="E16" s="31">
        <f t="shared" si="0"/>
        <v>3060</v>
      </c>
      <c r="F16" s="31">
        <f t="shared" si="1"/>
        <v>64260</v>
      </c>
      <c r="G16" s="36">
        <v>1</v>
      </c>
      <c r="H16" s="36">
        <v>10.54</v>
      </c>
      <c r="I16" s="36">
        <v>11.12</v>
      </c>
      <c r="J16" s="36" t="s">
        <v>48</v>
      </c>
      <c r="K16" s="36">
        <v>0.033</v>
      </c>
      <c r="L16" s="36">
        <f t="shared" si="2"/>
        <v>11.12</v>
      </c>
    </row>
    <row r="17" s="2" customFormat="1" ht="55" customHeight="1" spans="1:12">
      <c r="A17" s="27" t="s">
        <v>54</v>
      </c>
      <c r="B17" s="37" t="s">
        <v>55</v>
      </c>
      <c r="C17" s="29" t="s">
        <v>56</v>
      </c>
      <c r="D17" s="35">
        <v>8976</v>
      </c>
      <c r="E17" s="31">
        <f t="shared" si="0"/>
        <v>448.8</v>
      </c>
      <c r="F17" s="31">
        <f t="shared" si="1"/>
        <v>9424.8</v>
      </c>
      <c r="G17" s="36">
        <v>1</v>
      </c>
      <c r="H17" s="36">
        <v>3.7</v>
      </c>
      <c r="I17" s="36">
        <v>4.1</v>
      </c>
      <c r="J17" s="36" t="s">
        <v>57</v>
      </c>
      <c r="K17" s="36">
        <v>0.023</v>
      </c>
      <c r="L17" s="36">
        <f t="shared" si="2"/>
        <v>4.1</v>
      </c>
    </row>
    <row r="18" s="2" customFormat="1" ht="55" customHeight="1" spans="1:12">
      <c r="A18" s="27" t="s">
        <v>58</v>
      </c>
      <c r="B18" s="37" t="s">
        <v>59</v>
      </c>
      <c r="C18" s="29" t="s">
        <v>60</v>
      </c>
      <c r="D18" s="35">
        <v>1836</v>
      </c>
      <c r="E18" s="31">
        <f t="shared" si="0"/>
        <v>91.8</v>
      </c>
      <c r="F18" s="31">
        <f t="shared" si="1"/>
        <v>1927.8</v>
      </c>
      <c r="G18" s="36">
        <v>1</v>
      </c>
      <c r="H18" s="36">
        <v>0.79</v>
      </c>
      <c r="I18" s="36">
        <v>0.92</v>
      </c>
      <c r="J18" s="36" t="s">
        <v>32</v>
      </c>
      <c r="K18" s="36">
        <v>0.005</v>
      </c>
      <c r="L18" s="36">
        <f t="shared" si="2"/>
        <v>0.92</v>
      </c>
    </row>
    <row r="19" s="2" customFormat="1" ht="55" customHeight="1" spans="1:12">
      <c r="A19" s="27" t="s">
        <v>61</v>
      </c>
      <c r="B19" s="37" t="s">
        <v>59</v>
      </c>
      <c r="C19" s="29" t="s">
        <v>62</v>
      </c>
      <c r="D19" s="35">
        <v>1836</v>
      </c>
      <c r="E19" s="31">
        <f t="shared" si="0"/>
        <v>91.8</v>
      </c>
      <c r="F19" s="31">
        <f t="shared" si="1"/>
        <v>1927.8</v>
      </c>
      <c r="G19" s="36">
        <v>1</v>
      </c>
      <c r="H19" s="36">
        <v>0.79</v>
      </c>
      <c r="I19" s="36">
        <v>0.92</v>
      </c>
      <c r="J19" s="36" t="s">
        <v>32</v>
      </c>
      <c r="K19" s="36">
        <v>0.005</v>
      </c>
      <c r="L19" s="36">
        <f t="shared" si="2"/>
        <v>0.92</v>
      </c>
    </row>
    <row r="20" s="2" customFormat="1" ht="55" customHeight="1" spans="1:12">
      <c r="A20" s="27" t="s">
        <v>63</v>
      </c>
      <c r="B20" s="37" t="s">
        <v>64</v>
      </c>
      <c r="C20" s="29" t="s">
        <v>65</v>
      </c>
      <c r="D20" s="35">
        <v>2040</v>
      </c>
      <c r="E20" s="31">
        <f t="shared" si="0"/>
        <v>102</v>
      </c>
      <c r="F20" s="31">
        <f t="shared" si="1"/>
        <v>2142</v>
      </c>
      <c r="G20" s="36">
        <v>1</v>
      </c>
      <c r="H20" s="36">
        <v>0.87</v>
      </c>
      <c r="I20" s="36">
        <v>1</v>
      </c>
      <c r="J20" s="36" t="s">
        <v>32</v>
      </c>
      <c r="K20" s="36">
        <v>0.005</v>
      </c>
      <c r="L20" s="36">
        <f t="shared" si="2"/>
        <v>1</v>
      </c>
    </row>
    <row r="21" s="2" customFormat="1" ht="55" customHeight="1" spans="1:12">
      <c r="A21" s="27" t="s">
        <v>66</v>
      </c>
      <c r="B21" s="37" t="s">
        <v>64</v>
      </c>
      <c r="C21" s="29" t="s">
        <v>67</v>
      </c>
      <c r="D21" s="35">
        <v>2040</v>
      </c>
      <c r="E21" s="31">
        <f t="shared" si="0"/>
        <v>102</v>
      </c>
      <c r="F21" s="31">
        <f t="shared" si="1"/>
        <v>2142</v>
      </c>
      <c r="G21" s="36">
        <v>1</v>
      </c>
      <c r="H21" s="36">
        <v>0.87</v>
      </c>
      <c r="I21" s="36">
        <v>1</v>
      </c>
      <c r="J21" s="36" t="s">
        <v>32</v>
      </c>
      <c r="K21" s="36">
        <v>0.005</v>
      </c>
      <c r="L21" s="36">
        <f t="shared" si="2"/>
        <v>1</v>
      </c>
    </row>
    <row r="22" s="2" customFormat="1" ht="55" customHeight="1" spans="1:12">
      <c r="A22" s="27" t="s">
        <v>68</v>
      </c>
      <c r="B22" s="37" t="s">
        <v>59</v>
      </c>
      <c r="C22" s="29" t="s">
        <v>69</v>
      </c>
      <c r="D22" s="35">
        <v>1836</v>
      </c>
      <c r="E22" s="31">
        <f t="shared" si="0"/>
        <v>91.8</v>
      </c>
      <c r="F22" s="31">
        <f t="shared" si="1"/>
        <v>1927.8</v>
      </c>
      <c r="G22" s="36">
        <v>1</v>
      </c>
      <c r="H22" s="36">
        <v>0.79</v>
      </c>
      <c r="I22" s="36">
        <v>0.92</v>
      </c>
      <c r="J22" s="36" t="s">
        <v>32</v>
      </c>
      <c r="K22" s="36">
        <v>0.005</v>
      </c>
      <c r="L22" s="36">
        <f t="shared" si="2"/>
        <v>0.92</v>
      </c>
    </row>
    <row r="23" s="2" customFormat="1" ht="55" customHeight="1" spans="1:12">
      <c r="A23" s="27" t="s">
        <v>70</v>
      </c>
      <c r="B23" s="27" t="s">
        <v>71</v>
      </c>
      <c r="C23" s="29"/>
      <c r="D23" s="35">
        <f>30000*6</f>
        <v>180000</v>
      </c>
      <c r="E23" s="31">
        <f t="shared" si="0"/>
        <v>9000</v>
      </c>
      <c r="F23" s="31">
        <f t="shared" si="1"/>
        <v>189000</v>
      </c>
      <c r="G23" s="36">
        <v>6</v>
      </c>
      <c r="H23" s="36">
        <v>15.08</v>
      </c>
      <c r="I23" s="36">
        <v>15.9</v>
      </c>
      <c r="J23" s="36" t="s">
        <v>42</v>
      </c>
      <c r="K23" s="36">
        <f>0.048*G23</f>
        <v>0.288</v>
      </c>
      <c r="L23" s="36">
        <f t="shared" si="2"/>
        <v>95.4</v>
      </c>
    </row>
    <row r="24" s="2" customFormat="1" ht="55" customHeight="1" spans="1:12">
      <c r="A24" s="27" t="s">
        <v>70</v>
      </c>
      <c r="B24" s="27" t="s">
        <v>71</v>
      </c>
      <c r="C24" s="29"/>
      <c r="D24" s="35">
        <v>20000</v>
      </c>
      <c r="E24" s="31">
        <f>+D24*0.05</f>
        <v>1000</v>
      </c>
      <c r="F24" s="31">
        <f>+D24+E24</f>
        <v>21000</v>
      </c>
      <c r="G24" s="36">
        <v>1</v>
      </c>
      <c r="H24" s="36">
        <v>9.72</v>
      </c>
      <c r="I24" s="36">
        <v>10.3</v>
      </c>
      <c r="J24" s="36" t="s">
        <v>48</v>
      </c>
      <c r="K24" s="36">
        <v>0.033</v>
      </c>
      <c r="L24" s="36">
        <f t="shared" si="2"/>
        <v>10.3</v>
      </c>
    </row>
    <row r="25" s="2" customFormat="1" ht="55" customHeight="1" spans="1:12">
      <c r="A25" s="27" t="s">
        <v>72</v>
      </c>
      <c r="B25" s="27" t="s">
        <v>73</v>
      </c>
      <c r="C25" s="29" t="s">
        <v>74</v>
      </c>
      <c r="D25" s="35">
        <v>1500</v>
      </c>
      <c r="E25" s="31">
        <f>+D25*0.05</f>
        <v>75</v>
      </c>
      <c r="F25" s="31">
        <f>+D25+E25</f>
        <v>1575</v>
      </c>
      <c r="G25" s="36">
        <v>1</v>
      </c>
      <c r="H25" s="36">
        <v>0.43</v>
      </c>
      <c r="I25" s="36">
        <v>0.56</v>
      </c>
      <c r="J25" s="36" t="s">
        <v>32</v>
      </c>
      <c r="K25" s="36">
        <v>0.005</v>
      </c>
      <c r="L25" s="36">
        <f t="shared" si="2"/>
        <v>0.56</v>
      </c>
    </row>
    <row r="26" s="2" customFormat="1" ht="55" customHeight="1" spans="1:12">
      <c r="A26" s="38"/>
      <c r="B26" s="38"/>
      <c r="C26" s="29"/>
      <c r="D26" s="39"/>
      <c r="E26" s="40"/>
      <c r="F26" s="40"/>
      <c r="G26" s="41"/>
      <c r="H26" s="41"/>
      <c r="I26" s="41"/>
      <c r="J26" s="41"/>
      <c r="K26" s="52"/>
      <c r="L26" s="53"/>
    </row>
    <row r="27" ht="15" spans="1:12">
      <c r="A27" s="42" t="s">
        <v>75</v>
      </c>
      <c r="B27" s="43"/>
      <c r="C27" s="43"/>
      <c r="D27" s="44">
        <f>SUM(D9:D26)</f>
        <v>331057</v>
      </c>
      <c r="E27" s="44">
        <f>SUM(E9:E26)</f>
        <v>16552.85</v>
      </c>
      <c r="F27" s="44">
        <f>SUM(F9:F26)</f>
        <v>347609.85</v>
      </c>
      <c r="G27" s="44">
        <f>SUM(G9:G26)</f>
        <v>20</v>
      </c>
      <c r="H27" s="44"/>
      <c r="I27" s="44"/>
      <c r="J27" s="44"/>
      <c r="K27" s="44"/>
      <c r="L27" s="54">
        <f>SUM(L9:L26)</f>
        <v>150.16</v>
      </c>
    </row>
  </sheetData>
  <autoFilter xmlns:etc="http://www.wps.cn/officeDocument/2017/etCustomData" ref="A7:K29" etc:filterBottomFollowUsedRange="0">
    <extLst/>
  </autoFilter>
  <mergeCells count="13">
    <mergeCell ref="A1:K1"/>
    <mergeCell ref="A2:K2"/>
    <mergeCell ref="A3:C3"/>
    <mergeCell ref="D3:K3"/>
    <mergeCell ref="D4:K4"/>
    <mergeCell ref="D5:K5"/>
    <mergeCell ref="G9:G11"/>
    <mergeCell ref="H9:H11"/>
    <mergeCell ref="I9:I11"/>
    <mergeCell ref="J9:J11"/>
    <mergeCell ref="K9:K11"/>
    <mergeCell ref="L9:L11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2025-02-12T08:45:45Z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