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E29E087E-8568-4767-BE9B-EA27FAA2B8F7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不干胶" sheetId="62" r:id="rId1"/>
    <sheet name="纸卡飞达发香港" sheetId="63" r:id="rId2"/>
    <sheet name="12.29纸卡" sheetId="65" state="hidden" r:id="rId3"/>
    <sheet name="12.29不干胶" sheetId="66" state="hidden" r:id="rId4"/>
    <sheet name="Sheet1" sheetId="67" state="hidden" r:id="rId5"/>
    <sheet name="Sheet2" sheetId="68" state="hidden" r:id="rId6"/>
    <sheet name="Sheet3" sheetId="69" state="hidden" r:id="rId7"/>
    <sheet name="Sheet4" sheetId="70" state="hidden" r:id="rId8"/>
    <sheet name="Sheet5" sheetId="71" state="hidden" r:id="rId9"/>
    <sheet name="Sheet6" sheetId="72" state="hidden" r:id="rId10"/>
    <sheet name="Sheet9" sheetId="75" state="hidden" r:id="rId11"/>
    <sheet name="Sheet7" sheetId="73" state="hidden" r:id="rId12"/>
    <sheet name="广东飞达" sheetId="80" r:id="rId13"/>
    <sheet name="H-62683" sheetId="79" r:id="rId14"/>
  </sheets>
  <externalReferences>
    <externalReference r:id="rId15"/>
  </externalReferences>
  <definedNames>
    <definedName name="Ext">[1]LUT!$G$2</definedName>
    <definedName name="Gender">[1]LUT!$I$1:$BI$1</definedName>
    <definedName name="_xlnm.Print_Area" localSheetId="2">'12.29纸卡'!$A$44:$L$60</definedName>
    <definedName name="_xlnm.Print_Area" localSheetId="4">Sheet1!$A$44:$L$61</definedName>
    <definedName name="_xlnm.Print_Area" localSheetId="7">Sheet4!$A$7:$M$34</definedName>
    <definedName name="_xlnm.Print_Area" localSheetId="11">Sheet7!$A$19:$M$24</definedName>
    <definedName name="_xlnm.Print_Area" localSheetId="10">Sheet9!$A$43:$L$49</definedName>
    <definedName name="_xlnm.Print_Area" localSheetId="0">不干胶!$A$15:$M$32</definedName>
    <definedName name="_xlnm.Print_Area" localSheetId="1">纸卡飞达发香港!$A$148:$L$161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0" l="1"/>
  <c r="F36" i="80"/>
  <c r="F37" i="80"/>
  <c r="F38" i="80"/>
  <c r="K24" i="80"/>
  <c r="I24" i="80"/>
  <c r="H24" i="80"/>
  <c r="D24" i="80"/>
  <c r="F23" i="80"/>
  <c r="F22" i="80"/>
  <c r="F24" i="80" s="1"/>
  <c r="K15" i="80"/>
  <c r="I15" i="80"/>
  <c r="H15" i="80"/>
  <c r="D15" i="80"/>
  <c r="F14" i="80"/>
  <c r="F13" i="80"/>
  <c r="F12" i="80"/>
  <c r="F11" i="80"/>
  <c r="F10" i="80"/>
  <c r="F9" i="80"/>
  <c r="F8" i="80"/>
  <c r="F7" i="80"/>
  <c r="F6" i="80"/>
  <c r="F15" i="80" s="1"/>
  <c r="F24" i="73"/>
  <c r="F23" i="73"/>
  <c r="F22" i="73"/>
  <c r="F21" i="73"/>
  <c r="F20" i="73"/>
  <c r="L19" i="73"/>
  <c r="F19" i="73"/>
  <c r="F18" i="73"/>
  <c r="F17" i="73"/>
  <c r="F16" i="73"/>
  <c r="F15" i="73"/>
  <c r="F14" i="73"/>
  <c r="F13" i="73"/>
  <c r="F12" i="73"/>
  <c r="F11" i="73"/>
  <c r="F10" i="73"/>
  <c r="L9" i="73"/>
  <c r="F9" i="73"/>
  <c r="F153" i="75"/>
  <c r="K146" i="75"/>
  <c r="I146" i="75"/>
  <c r="H146" i="75"/>
  <c r="F146" i="75"/>
  <c r="D146" i="75"/>
  <c r="F145" i="75"/>
  <c r="F144" i="75"/>
  <c r="F143" i="75"/>
  <c r="F142" i="75"/>
  <c r="K135" i="75"/>
  <c r="I135" i="75"/>
  <c r="H135" i="75"/>
  <c r="F135" i="75"/>
  <c r="D135" i="75"/>
  <c r="F134" i="75"/>
  <c r="F133" i="75"/>
  <c r="F132" i="75"/>
  <c r="F131" i="75"/>
  <c r="K124" i="75"/>
  <c r="I124" i="75"/>
  <c r="H124" i="75"/>
  <c r="F124" i="75"/>
  <c r="D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K95" i="75"/>
  <c r="I95" i="75"/>
  <c r="H95" i="75"/>
  <c r="F95" i="75"/>
  <c r="D95" i="75"/>
  <c r="F94" i="75"/>
  <c r="F93" i="75"/>
  <c r="F92" i="75"/>
  <c r="F91" i="75"/>
  <c r="F90" i="75"/>
  <c r="F89" i="75"/>
  <c r="K82" i="75"/>
  <c r="I82" i="75"/>
  <c r="H82" i="75"/>
  <c r="F82" i="75"/>
  <c r="D82" i="75"/>
  <c r="F81" i="75"/>
  <c r="F80" i="75"/>
  <c r="F79" i="75"/>
  <c r="F78" i="75"/>
  <c r="F77" i="75"/>
  <c r="F76" i="75"/>
  <c r="F75" i="75"/>
  <c r="F74" i="75"/>
  <c r="F73" i="75"/>
  <c r="F72" i="75"/>
  <c r="F71" i="75"/>
  <c r="F70" i="75"/>
  <c r="F69" i="75"/>
  <c r="F68" i="75"/>
  <c r="F67" i="75"/>
  <c r="F66" i="75"/>
  <c r="F65" i="75"/>
  <c r="F64" i="75"/>
  <c r="F63" i="75"/>
  <c r="F62" i="75"/>
  <c r="F61" i="75"/>
  <c r="F60" i="75"/>
  <c r="F59" i="75"/>
  <c r="F58" i="75"/>
  <c r="F57" i="75"/>
  <c r="F56" i="75"/>
  <c r="K49" i="75"/>
  <c r="I49" i="75"/>
  <c r="H49" i="75"/>
  <c r="F49" i="75"/>
  <c r="D49" i="75"/>
  <c r="F48" i="75"/>
  <c r="F47" i="75"/>
  <c r="K40" i="75"/>
  <c r="I40" i="75"/>
  <c r="H40" i="75"/>
  <c r="F40" i="75"/>
  <c r="D40" i="75"/>
  <c r="F39" i="75"/>
  <c r="F38" i="75"/>
  <c r="K31" i="75"/>
  <c r="I31" i="75"/>
  <c r="H31" i="75"/>
  <c r="F31" i="75"/>
  <c r="D31" i="75"/>
  <c r="F30" i="75"/>
  <c r="K23" i="75"/>
  <c r="I23" i="75"/>
  <c r="H23" i="75"/>
  <c r="F23" i="75"/>
  <c r="D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F9" i="75"/>
  <c r="F8" i="75"/>
  <c r="F7" i="75"/>
  <c r="F6" i="75"/>
  <c r="F11" i="72"/>
  <c r="F10" i="72"/>
  <c r="L9" i="72"/>
  <c r="F9" i="72"/>
  <c r="K9" i="71"/>
  <c r="I9" i="71"/>
  <c r="H9" i="71"/>
  <c r="F9" i="71"/>
  <c r="E9" i="71"/>
  <c r="D9" i="71"/>
  <c r="F8" i="71"/>
  <c r="F7" i="71"/>
  <c r="F6" i="71"/>
  <c r="F34" i="70"/>
  <c r="F33" i="70"/>
  <c r="F32" i="70"/>
  <c r="F31" i="70"/>
  <c r="F30" i="70"/>
  <c r="F29" i="70"/>
  <c r="F28" i="70"/>
  <c r="F27" i="70"/>
  <c r="F26" i="70"/>
  <c r="F25" i="70"/>
  <c r="F24" i="70"/>
  <c r="F23" i="70"/>
  <c r="F22" i="70"/>
  <c r="L21" i="70"/>
  <c r="F21" i="70"/>
  <c r="F20" i="70"/>
  <c r="F19" i="70"/>
  <c r="F18" i="70"/>
  <c r="F17" i="70"/>
  <c r="F16" i="70"/>
  <c r="F15" i="70"/>
  <c r="F14" i="70"/>
  <c r="F13" i="70"/>
  <c r="F12" i="70"/>
  <c r="F11" i="70"/>
  <c r="F10" i="70"/>
  <c r="L9" i="70"/>
  <c r="F9" i="70"/>
  <c r="K112" i="69"/>
  <c r="I112" i="69"/>
  <c r="H112" i="69"/>
  <c r="F112" i="69"/>
  <c r="E112" i="69"/>
  <c r="D112" i="69"/>
  <c r="F111" i="69"/>
  <c r="F110" i="69"/>
  <c r="F109" i="69"/>
  <c r="F108" i="69"/>
  <c r="F107" i="69"/>
  <c r="F106" i="69"/>
  <c r="K99" i="69"/>
  <c r="I99" i="69"/>
  <c r="H99" i="69"/>
  <c r="F99" i="69"/>
  <c r="E99" i="69"/>
  <c r="D99" i="69"/>
  <c r="F98" i="69"/>
  <c r="F97" i="69"/>
  <c r="F96" i="69"/>
  <c r="F95" i="69"/>
  <c r="F94" i="69"/>
  <c r="F93" i="69"/>
  <c r="F92" i="69"/>
  <c r="F91" i="69"/>
  <c r="F90" i="69"/>
  <c r="F89" i="69"/>
  <c r="F88" i="69"/>
  <c r="F87" i="69"/>
  <c r="F86" i="69"/>
  <c r="F85" i="69"/>
  <c r="F84" i="69"/>
  <c r="F83" i="69"/>
  <c r="F82" i="69"/>
  <c r="F81" i="69"/>
  <c r="K74" i="69"/>
  <c r="I74" i="69"/>
  <c r="H74" i="69"/>
  <c r="F74" i="69"/>
  <c r="E74" i="69"/>
  <c r="D74" i="69"/>
  <c r="F73" i="69"/>
  <c r="F72" i="69"/>
  <c r="F71" i="69"/>
  <c r="F70" i="69"/>
  <c r="F69" i="69"/>
  <c r="F68" i="69"/>
  <c r="F67" i="69"/>
  <c r="K60" i="69"/>
  <c r="I60" i="69"/>
  <c r="H60" i="69"/>
  <c r="F60" i="69"/>
  <c r="E60" i="69"/>
  <c r="D60" i="69"/>
  <c r="F59" i="69"/>
  <c r="F58" i="69"/>
  <c r="F57" i="69"/>
  <c r="F56" i="69"/>
  <c r="F55" i="69"/>
  <c r="F54" i="69"/>
  <c r="K47" i="69"/>
  <c r="I47" i="69"/>
  <c r="H47" i="69"/>
  <c r="F47" i="69"/>
  <c r="E47" i="69"/>
  <c r="D47" i="69"/>
  <c r="F46" i="69"/>
  <c r="F45" i="69"/>
  <c r="K38" i="69"/>
  <c r="I38" i="69"/>
  <c r="H38" i="69"/>
  <c r="F38" i="69"/>
  <c r="E38" i="69"/>
  <c r="D38" i="69"/>
  <c r="F37" i="69"/>
  <c r="F36" i="69"/>
  <c r="F35" i="69"/>
  <c r="F34" i="69"/>
  <c r="K27" i="69"/>
  <c r="I27" i="69"/>
  <c r="H27" i="69"/>
  <c r="F27" i="69"/>
  <c r="E27" i="69"/>
  <c r="D27" i="69"/>
  <c r="F26" i="69"/>
  <c r="K19" i="69"/>
  <c r="I19" i="69"/>
  <c r="H19" i="69"/>
  <c r="F19" i="69"/>
  <c r="E19" i="69"/>
  <c r="D19" i="69"/>
  <c r="F18" i="69"/>
  <c r="K11" i="69"/>
  <c r="I11" i="69"/>
  <c r="H11" i="69"/>
  <c r="F11" i="69"/>
  <c r="E11" i="69"/>
  <c r="D11" i="69"/>
  <c r="F10" i="69"/>
  <c r="F9" i="69"/>
  <c r="F8" i="69"/>
  <c r="F7" i="69"/>
  <c r="L17" i="68"/>
  <c r="G17" i="68"/>
  <c r="F17" i="68"/>
  <c r="E17" i="68"/>
  <c r="G16" i="68"/>
  <c r="G15" i="68"/>
  <c r="G14" i="68"/>
  <c r="G13" i="68"/>
  <c r="G12" i="68"/>
  <c r="G11" i="68"/>
  <c r="G10" i="68"/>
  <c r="L9" i="68"/>
  <c r="G9" i="68"/>
  <c r="K61" i="67"/>
  <c r="I61" i="67"/>
  <c r="H61" i="67"/>
  <c r="F61" i="67"/>
  <c r="E61" i="67"/>
  <c r="D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K42" i="67"/>
  <c r="I42" i="67"/>
  <c r="H42" i="67"/>
  <c r="F42" i="67"/>
  <c r="E42" i="67"/>
  <c r="D42" i="67"/>
  <c r="F41" i="67"/>
  <c r="F40" i="67"/>
  <c r="F39" i="67"/>
  <c r="F38" i="67"/>
  <c r="F37" i="67"/>
  <c r="F36" i="67"/>
  <c r="F35" i="67"/>
  <c r="F34" i="67"/>
  <c r="F33" i="67"/>
  <c r="F32" i="67"/>
  <c r="K25" i="67"/>
  <c r="I25" i="67"/>
  <c r="H25" i="67"/>
  <c r="F25" i="67"/>
  <c r="E25" i="67"/>
  <c r="D25" i="67"/>
  <c r="F24" i="67"/>
  <c r="F23" i="67"/>
  <c r="F22" i="67"/>
  <c r="K14" i="67"/>
  <c r="I14" i="67"/>
  <c r="H14" i="67"/>
  <c r="F14" i="67"/>
  <c r="E14" i="67"/>
  <c r="D14" i="67"/>
  <c r="F13" i="67"/>
  <c r="F12" i="67"/>
  <c r="F11" i="67"/>
  <c r="F10" i="67"/>
  <c r="F9" i="67"/>
  <c r="F8" i="67"/>
  <c r="F7" i="67"/>
  <c r="L33" i="66"/>
  <c r="G33" i="66"/>
  <c r="F33" i="66"/>
  <c r="E33" i="66"/>
  <c r="G32" i="66"/>
  <c r="G31" i="66"/>
  <c r="G30" i="66"/>
  <c r="G29" i="66"/>
  <c r="G28" i="66"/>
  <c r="L27" i="66"/>
  <c r="G27" i="66"/>
  <c r="L17" i="66"/>
  <c r="G17" i="66"/>
  <c r="F17" i="66"/>
  <c r="E17" i="66"/>
  <c r="G16" i="66"/>
  <c r="G15" i="66"/>
  <c r="G14" i="66"/>
  <c r="G13" i="66"/>
  <c r="G12" i="66"/>
  <c r="G11" i="66"/>
  <c r="G10" i="66"/>
  <c r="L9" i="66"/>
  <c r="G9" i="66"/>
  <c r="K85" i="65"/>
  <c r="I85" i="65"/>
  <c r="H85" i="65"/>
  <c r="F85" i="65"/>
  <c r="E85" i="65"/>
  <c r="D85" i="65"/>
  <c r="F84" i="65"/>
  <c r="F83" i="65"/>
  <c r="F82" i="65"/>
  <c r="F81" i="65"/>
  <c r="F80" i="65"/>
  <c r="F79" i="65"/>
  <c r="F78" i="65"/>
  <c r="F77" i="65"/>
  <c r="K70" i="65"/>
  <c r="I70" i="65"/>
  <c r="H70" i="65"/>
  <c r="F70" i="65"/>
  <c r="E70" i="65"/>
  <c r="D70" i="65"/>
  <c r="F69" i="65"/>
  <c r="F68" i="65"/>
  <c r="F67" i="65"/>
  <c r="K60" i="65"/>
  <c r="I60" i="65"/>
  <c r="H60" i="65"/>
  <c r="F60" i="65"/>
  <c r="E60" i="65"/>
  <c r="D60" i="65"/>
  <c r="F59" i="65"/>
  <c r="F58" i="65"/>
  <c r="F57" i="65"/>
  <c r="F56" i="65"/>
  <c r="F55" i="65"/>
  <c r="F54" i="65"/>
  <c r="F53" i="65"/>
  <c r="F52" i="65"/>
  <c r="F51" i="65"/>
  <c r="F50" i="65"/>
  <c r="F49" i="65"/>
  <c r="K42" i="65"/>
  <c r="I42" i="65"/>
  <c r="H42" i="65"/>
  <c r="F42" i="65"/>
  <c r="E42" i="65"/>
  <c r="D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K12" i="65"/>
  <c r="I12" i="65"/>
  <c r="H12" i="65"/>
  <c r="F12" i="65"/>
  <c r="E12" i="65"/>
  <c r="D12" i="65"/>
  <c r="F11" i="65"/>
  <c r="F10" i="65"/>
  <c r="F9" i="65"/>
  <c r="F8" i="65"/>
  <c r="F7" i="65"/>
  <c r="K161" i="63"/>
  <c r="I161" i="63"/>
  <c r="H161" i="63"/>
  <c r="F161" i="63"/>
  <c r="E161" i="63"/>
  <c r="D161" i="63"/>
  <c r="F160" i="63"/>
  <c r="F159" i="63"/>
  <c r="F158" i="63"/>
  <c r="F157" i="63"/>
  <c r="F156" i="63"/>
  <c r="F155" i="63"/>
  <c r="D149" i="63"/>
  <c r="K146" i="63"/>
  <c r="I146" i="63"/>
  <c r="H146" i="63"/>
  <c r="F146" i="63"/>
  <c r="E146" i="63"/>
  <c r="D146" i="63"/>
  <c r="F145" i="63"/>
  <c r="F144" i="63"/>
  <c r="F143" i="63"/>
  <c r="F142" i="63"/>
  <c r="D136" i="63"/>
  <c r="K133" i="63"/>
  <c r="I133" i="63"/>
  <c r="H133" i="63"/>
  <c r="F133" i="63"/>
  <c r="E133" i="63"/>
  <c r="D133" i="63"/>
  <c r="F132" i="63"/>
  <c r="F131" i="63"/>
  <c r="D125" i="63"/>
  <c r="K122" i="63"/>
  <c r="I122" i="63"/>
  <c r="H122" i="63"/>
  <c r="F122" i="63"/>
  <c r="E122" i="63"/>
  <c r="D122" i="63"/>
  <c r="F121" i="63"/>
  <c r="F120" i="63"/>
  <c r="F119" i="63"/>
  <c r="D113" i="63"/>
  <c r="K110" i="63"/>
  <c r="I110" i="63"/>
  <c r="H110" i="63"/>
  <c r="F110" i="63"/>
  <c r="E110" i="63"/>
  <c r="D110" i="63"/>
  <c r="F109" i="63"/>
  <c r="F108" i="63"/>
  <c r="F107" i="63"/>
  <c r="F106" i="63"/>
  <c r="F105" i="63"/>
  <c r="F104" i="63"/>
  <c r="F103" i="63"/>
  <c r="F102" i="63"/>
  <c r="F101" i="63"/>
  <c r="F100" i="63"/>
  <c r="F99" i="63"/>
  <c r="F98" i="63"/>
  <c r="F97" i="63"/>
  <c r="F96" i="63"/>
  <c r="F95" i="63"/>
  <c r="F94" i="63"/>
  <c r="F93" i="63"/>
  <c r="D87" i="63"/>
  <c r="K84" i="63"/>
  <c r="I84" i="63"/>
  <c r="H84" i="63"/>
  <c r="F84" i="63"/>
  <c r="E84" i="63"/>
  <c r="D84" i="63"/>
  <c r="F83" i="63"/>
  <c r="F82" i="63"/>
  <c r="F81" i="63"/>
  <c r="F80" i="63"/>
  <c r="F79" i="63"/>
  <c r="F78" i="63"/>
  <c r="F77" i="63"/>
  <c r="F76" i="63"/>
  <c r="F75" i="63"/>
  <c r="F74" i="63"/>
  <c r="F73" i="63"/>
  <c r="D67" i="63"/>
  <c r="K64" i="63"/>
  <c r="I64" i="63"/>
  <c r="H64" i="63"/>
  <c r="F64" i="63"/>
  <c r="E64" i="63"/>
  <c r="D64" i="63"/>
  <c r="F63" i="63"/>
  <c r="F62" i="63"/>
  <c r="F61" i="63"/>
  <c r="F60" i="63"/>
  <c r="F59" i="63"/>
  <c r="F58" i="63"/>
  <c r="F57" i="63"/>
  <c r="F56" i="63"/>
  <c r="F55" i="63"/>
  <c r="D49" i="63"/>
  <c r="K46" i="63"/>
  <c r="I46" i="63"/>
  <c r="H46" i="63"/>
  <c r="F46" i="63"/>
  <c r="E46" i="63"/>
  <c r="D46" i="63"/>
  <c r="F45" i="63"/>
  <c r="D39" i="63"/>
  <c r="K36" i="63"/>
  <c r="I36" i="63"/>
  <c r="H36" i="63"/>
  <c r="F36" i="63"/>
  <c r="E36" i="63"/>
  <c r="D36" i="63"/>
  <c r="F35" i="63"/>
  <c r="F34" i="63"/>
  <c r="D28" i="63"/>
  <c r="K25" i="63"/>
  <c r="I25" i="63"/>
  <c r="H25" i="63"/>
  <c r="F25" i="63"/>
  <c r="E25" i="63"/>
  <c r="D25" i="63"/>
  <c r="F24" i="63"/>
  <c r="D18" i="63"/>
  <c r="K15" i="63"/>
  <c r="I15" i="63"/>
  <c r="H15" i="63"/>
  <c r="F15" i="63"/>
  <c r="E15" i="63"/>
  <c r="D15" i="63"/>
  <c r="F14" i="63"/>
  <c r="F13" i="63"/>
  <c r="F12" i="63"/>
  <c r="F11" i="63"/>
  <c r="F10" i="63"/>
  <c r="F9" i="63"/>
  <c r="F8" i="63"/>
  <c r="D2" i="63"/>
  <c r="L32" i="62"/>
  <c r="G32" i="62"/>
  <c r="F32" i="62"/>
  <c r="E32" i="62"/>
  <c r="G31" i="62"/>
  <c r="G30" i="62"/>
  <c r="G29" i="62"/>
  <c r="G28" i="62"/>
  <c r="G27" i="62"/>
  <c r="G26" i="62"/>
  <c r="G25" i="62"/>
  <c r="G24" i="62"/>
  <c r="L23" i="62"/>
  <c r="G23" i="62"/>
  <c r="L13" i="62"/>
  <c r="J13" i="62"/>
  <c r="I13" i="62"/>
  <c r="G13" i="62"/>
  <c r="F13" i="62"/>
  <c r="E13" i="62"/>
  <c r="G12" i="62"/>
  <c r="G11" i="62"/>
  <c r="G10" i="62"/>
  <c r="L9" i="62"/>
  <c r="G9" i="62"/>
  <c r="E3" i="62"/>
</calcChain>
</file>

<file path=xl/sharedStrings.xml><?xml version="1.0" encoding="utf-8"?>
<sst xmlns="http://schemas.openxmlformats.org/spreadsheetml/2006/main" count="2273" uniqueCount="387">
  <si>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</si>
  <si>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</si>
  <si>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</si>
  <si>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</si>
  <si>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</si>
  <si>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</si>
  <si>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</si>
  <si>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</si>
  <si>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</si>
  <si>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</si>
  <si>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</si>
  <si>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</si>
  <si>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</si>
  <si>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</si>
  <si>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</si>
  <si>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</si>
  <si>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</si>
  <si>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</si>
  <si>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</si>
  <si>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</si>
  <si>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</si>
  <si>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</si>
  <si>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</si>
  <si>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</si>
  <si>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</si>
  <si>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family val="3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</si>
  <si>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</si>
  <si>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</si>
  <si>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</si>
  <si>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</si>
  <si>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S24110439</t>
  </si>
  <si>
    <t>SH-61763 (H25-0052 0059-01 02GA) 尺码贴</t>
  </si>
  <si>
    <t>GE/12/M13677</t>
  </si>
  <si>
    <t>0-6</t>
  </si>
  <si>
    <t>1/1</t>
  </si>
  <si>
    <t>35*25*9</t>
  </si>
  <si>
    <t>12-16</t>
  </si>
  <si>
    <t>16-18</t>
  </si>
  <si>
    <t>SH-61763 (H25-0052 0059-01 02GA)尺码贴纸</t>
  </si>
  <si>
    <t>18-24</t>
  </si>
  <si>
    <t>合计：</t>
  </si>
  <si>
    <t>S24110436</t>
  </si>
  <si>
    <t>GA-61176（GA25-0051 54 55 56 57 58 60 61 62 63 64-01 02) 尺码贴</t>
  </si>
  <si>
    <t>New born</t>
  </si>
  <si>
    <t>20.8</t>
  </si>
  <si>
    <t>21.3</t>
  </si>
  <si>
    <t>50*31*25</t>
  </si>
  <si>
    <t>GA-61176（GA25-0051 53 54 55 56 57 58 60 61 62 63 64-01 02) 尺码贴</t>
  </si>
  <si>
    <t>6-12</t>
  </si>
  <si>
    <t>12-24</t>
  </si>
  <si>
    <t>GA-61176（GA25-053-01 02) 尺码贴</t>
  </si>
  <si>
    <t>12-18</t>
  </si>
  <si>
    <t>GA-61764 (GA25-0077 78 79 80 -01-01 02)尺码贴纸</t>
  </si>
  <si>
    <t>6-8.5</t>
  </si>
  <si>
    <t>9-12</t>
  </si>
  <si>
    <t>12.5-3.5</t>
  </si>
  <si>
    <t>销售订单编号</t>
  </si>
  <si>
    <t>产品编号</t>
  </si>
  <si>
    <t>PO号</t>
  </si>
  <si>
    <t>订单数量</t>
  </si>
  <si>
    <t>免费样品数量</t>
  </si>
  <si>
    <t xml:space="preserve">S24110535 </t>
  </si>
  <si>
    <t xml:space="preserve">FFB/21/M14993                                     </t>
  </si>
  <si>
    <t xml:space="preserve">GA-61829                                                                                                                                                                                                </t>
  </si>
  <si>
    <t xml:space="preserve">FFB/23/M14456G                                    </t>
  </si>
  <si>
    <t xml:space="preserve">S24110534 </t>
  </si>
  <si>
    <t xml:space="preserve">FFB/21/M14995                                     </t>
  </si>
  <si>
    <t xml:space="preserve">SH-61830                                                                                                                                                                                                </t>
  </si>
  <si>
    <t>1/7</t>
  </si>
  <si>
    <t>51*41*20</t>
  </si>
  <si>
    <t>(H25-0052 0059-01GA)</t>
  </si>
  <si>
    <t>2/7</t>
  </si>
  <si>
    <t>3/7</t>
  </si>
  <si>
    <t xml:space="preserve">KU/23/M10295G                                     </t>
  </si>
  <si>
    <t>4/7</t>
  </si>
  <si>
    <t>5/7</t>
  </si>
  <si>
    <t>6/7</t>
  </si>
  <si>
    <t>7/7</t>
  </si>
  <si>
    <t>51*41*8</t>
  </si>
  <si>
    <t>51*41*18</t>
  </si>
  <si>
    <t xml:space="preserve">(H25-0052 0059-02GA) </t>
  </si>
  <si>
    <t>1/2</t>
  </si>
  <si>
    <t>50*30*26</t>
  </si>
  <si>
    <t xml:space="preserve">(GA25-0053-01) </t>
  </si>
  <si>
    <t>2/2</t>
  </si>
  <si>
    <t>50*30*22</t>
  </si>
  <si>
    <t>50*30*9</t>
  </si>
  <si>
    <t xml:space="preserve">(GA25-0053-02) </t>
  </si>
  <si>
    <t>1/9</t>
  </si>
  <si>
    <t>(GA25-0051 54 55 56 57 58 60 62-02,GA25-0061 0063-02-01 02 03)</t>
  </si>
  <si>
    <t>2/9</t>
  </si>
  <si>
    <t>3/9</t>
  </si>
  <si>
    <t>4/9</t>
  </si>
  <si>
    <t>5/9</t>
  </si>
  <si>
    <t>6/9</t>
  </si>
  <si>
    <t>7/9</t>
  </si>
  <si>
    <t>8/9</t>
  </si>
  <si>
    <t>9/9</t>
  </si>
  <si>
    <t>50*30*28</t>
  </si>
  <si>
    <t>1/11</t>
  </si>
  <si>
    <t>(GA25-0051 54 56-01)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</si>
  <si>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</si>
  <si>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</si>
  <si>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</si>
  <si>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</si>
  <si>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</si>
  <si>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</si>
  <si>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</si>
  <si>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</si>
  <si>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</si>
  <si>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</si>
  <si>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1/17</t>
  </si>
  <si>
    <t>(GA25-0055 57 62-01，GA25-0061 63-01-01 02 03)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</si>
  <si>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</si>
  <si>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</si>
  <si>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</si>
  <si>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</si>
  <si>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</si>
  <si>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</si>
  <si>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</si>
  <si>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</si>
  <si>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</si>
  <si>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</si>
  <si>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</si>
  <si>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</si>
  <si>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</si>
  <si>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</si>
  <si>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</si>
  <si>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</si>
  <si>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50*30*13</t>
  </si>
  <si>
    <t>1/3</t>
  </si>
  <si>
    <t xml:space="preserve">(GA25-0058-01) </t>
  </si>
  <si>
    <t>2/3</t>
  </si>
  <si>
    <t>3/3</t>
  </si>
  <si>
    <t>50*30*19</t>
  </si>
  <si>
    <t>(GA25-0058-02)</t>
  </si>
  <si>
    <t>50*30*5</t>
  </si>
  <si>
    <t>1/4</t>
  </si>
  <si>
    <t xml:space="preserve">(GA25-0060-01) </t>
  </si>
  <si>
    <t>2/4</t>
  </si>
  <si>
    <t>3/4</t>
  </si>
  <si>
    <t>4/4</t>
  </si>
  <si>
    <t>50*30*6</t>
  </si>
  <si>
    <t>1/6</t>
  </si>
  <si>
    <t>(GA25-0077 78 79-01-01 02，GA25-0080-01-01)</t>
  </si>
  <si>
    <t>2/6</t>
  </si>
  <si>
    <t>3/6</t>
  </si>
  <si>
    <t>4/6</t>
  </si>
  <si>
    <t>5/6</t>
  </si>
  <si>
    <t>6/6</t>
  </si>
  <si>
    <t>50*30*25</t>
  </si>
  <si>
    <t>FFB/23/M14456G</t>
  </si>
  <si>
    <t>KU/21/M14907G</t>
  </si>
  <si>
    <t>KU/21/M14908G</t>
  </si>
  <si>
    <t>2024.12.29</t>
  </si>
  <si>
    <t>Carton Size(CM)</t>
  </si>
  <si>
    <t xml:space="preserve">S24120286 </t>
  </si>
  <si>
    <t xml:space="preserve">KU/21/M14907G  </t>
  </si>
  <si>
    <t xml:space="preserve">SH-61964 </t>
  </si>
  <si>
    <t>1/5</t>
  </si>
  <si>
    <t>SH-61964 (H25-0113 0116-01-01GA，H25-0114 0115 0117-01-01 02 03GA)</t>
  </si>
  <si>
    <t>2/5</t>
  </si>
  <si>
    <t>3/5</t>
  </si>
  <si>
    <t>4/5</t>
  </si>
  <si>
    <t>5/5</t>
  </si>
  <si>
    <t>50*30*15</t>
  </si>
  <si>
    <t xml:space="preserve">KU/21/M14908G                                     </t>
  </si>
  <si>
    <t>1/23</t>
  </si>
  <si>
    <t xml:space="preserve">SH-61964 (H25-0113 0116-01-01GA，H25-0114 0115 0117-01-01 02 03GA)                                                                                                  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</si>
  <si>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</si>
  <si>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</si>
  <si>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</si>
  <si>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</si>
  <si>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</si>
  <si>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</si>
  <si>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</si>
  <si>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</si>
  <si>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</si>
  <si>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</si>
  <si>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</si>
  <si>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13/23</t>
  </si>
  <si>
    <t>14/23</t>
  </si>
  <si>
    <t>15/23</t>
  </si>
  <si>
    <t>16/23</t>
  </si>
  <si>
    <t>17/23</t>
  </si>
  <si>
    <t>18/23</t>
  </si>
  <si>
    <t>19/23</t>
  </si>
  <si>
    <t>20/23</t>
  </si>
  <si>
    <t>21/23</t>
  </si>
  <si>
    <t>22/23</t>
  </si>
  <si>
    <t>23/23</t>
  </si>
  <si>
    <t>50*30*20</t>
  </si>
  <si>
    <t xml:space="preserve"> SH-61964 (H25-0075-01-01 02 03GA，H25-0076-01-01 02GA) </t>
  </si>
  <si>
    <t xml:space="preserve">S24120284 </t>
  </si>
  <si>
    <t xml:space="preserve">KU/21/M14907G                                     </t>
  </si>
  <si>
    <t xml:space="preserve">GA-61963 </t>
  </si>
  <si>
    <t>(GA25-0112-01-01-02-03）</t>
  </si>
  <si>
    <t>50*30*18</t>
  </si>
  <si>
    <t>1/8</t>
  </si>
  <si>
    <t xml:space="preserve"> (GA25-0112-01-01-02-03）                                                                           </t>
  </si>
  <si>
    <t>2/8</t>
  </si>
  <si>
    <t>3/8</t>
  </si>
  <si>
    <t>4/8</t>
  </si>
  <si>
    <t>5/8</t>
  </si>
  <si>
    <t>6/8</t>
  </si>
  <si>
    <t>7/8</t>
  </si>
  <si>
    <t>8/8</t>
  </si>
  <si>
    <t xml:space="preserve">S24120283 </t>
  </si>
  <si>
    <t>SH-61960 (H25-0075-01-010203GA，H25-0076-01-0102GA)尺码贴纸</t>
  </si>
  <si>
    <t>10.2</t>
  </si>
  <si>
    <t>11.2</t>
  </si>
  <si>
    <t>40*30*20</t>
  </si>
  <si>
    <t>2-3</t>
  </si>
  <si>
    <t>SH-61960 (H25-0075-01-010203GA，H25-0076-01-0102GA，H25-0113 0116-01-01GA，H25-0114 0115 0117-01-010203GA,H25-0030-01-01GA)尺码贴纸</t>
  </si>
  <si>
    <t>3-4</t>
  </si>
  <si>
    <t>5-6</t>
  </si>
  <si>
    <t>7-8</t>
  </si>
  <si>
    <t>9-10</t>
  </si>
  <si>
    <t>SH-61960 (H25-0113 0116-01-01GA，H25-0114 0115 0117-01-010203GA,H25-0030-01-01GA)尺码贴纸</t>
  </si>
  <si>
    <t>11-12</t>
  </si>
  <si>
    <t>13-14</t>
  </si>
  <si>
    <t>GA-61959 (GA25-0118-01-01,GA25-0112-01-01-02-03)尺码贴纸</t>
  </si>
  <si>
    <t>S24120446</t>
  </si>
  <si>
    <t>GA-61998</t>
  </si>
  <si>
    <t>GA-61998 (GA25-0061 0063-01-04 05,GA25-0064-01-01 02 03) Rider</t>
  </si>
  <si>
    <t>GA-61998 (GA25-0061 0063-02-04,GA25-0064-02-01 02 03,) Rider</t>
  </si>
  <si>
    <t>KU/23/M10295G</t>
  </si>
  <si>
    <t>1/10</t>
  </si>
  <si>
    <t>GA-61998 (GA25-0077 79 80-01-03 04,GA25-0078-01-03 04 05) Rider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</si>
  <si>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</si>
  <si>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</si>
  <si>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</si>
  <si>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</si>
  <si>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</si>
  <si>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</si>
  <si>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</si>
  <si>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</si>
  <si>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</si>
  <si>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1/12</t>
  </si>
  <si>
    <t>GA-61998 (GA25-0101-01-01,GA25-0102-01-01 02) Rider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</si>
  <si>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</si>
  <si>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</si>
  <si>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</si>
  <si>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</si>
  <si>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</si>
  <si>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</si>
  <si>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</si>
  <si>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</si>
  <si>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</si>
  <si>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</si>
  <si>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</si>
  <si>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S24120447</t>
  </si>
  <si>
    <t>GA-61996 (GA25-0061 0063-01-04 05,02-04,GA25-0061-01 02)尺码贴纸</t>
  </si>
  <si>
    <t>N/B</t>
  </si>
  <si>
    <t>12</t>
  </si>
  <si>
    <t>13</t>
  </si>
  <si>
    <t>40*30*23</t>
  </si>
  <si>
    <t>GA-61996 (GA25-0077 79 80-01-03 04,GA25-0078-01-03 04 05,GA25-0101-01-01,GA25-0102-01-01 02)尺码贴纸</t>
  </si>
  <si>
    <t>6-8H</t>
  </si>
  <si>
    <t>12H-3</t>
  </si>
  <si>
    <t>GA-61996 (GA25-0101-01-01,GA25-0102-01-01 02)尺码贴纸</t>
  </si>
  <si>
    <t>4-5H</t>
  </si>
  <si>
    <t>S25020207</t>
  </si>
  <si>
    <t>GA-62196</t>
  </si>
  <si>
    <t>GA-62196 (GA25-0064-01-04 05) Rider</t>
  </si>
  <si>
    <t>GA-62196 (GA25-0064-02-04 05) Rider</t>
  </si>
  <si>
    <t>50*30*12</t>
  </si>
  <si>
    <t>GA-62196 (GA25-0112-01-04) Wrap band</t>
  </si>
  <si>
    <t>SH-62197</t>
  </si>
  <si>
    <t>SH-62197 (H25-0113-01-02 03,0115-01-04GA) Wrap band</t>
  </si>
  <si>
    <t>30*20*15</t>
  </si>
  <si>
    <t>50*30*10</t>
  </si>
  <si>
    <t>SH-62197 (H25-0075-01-04,0076-01-03 04GA)Wrap band</t>
  </si>
  <si>
    <t>1/18</t>
  </si>
  <si>
    <t>GA-62196 (GA25-0101-01-02 03 04 05,0102-01-03) Rider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</si>
  <si>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</si>
  <si>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</si>
  <si>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</si>
  <si>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</si>
  <si>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</si>
  <si>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</si>
  <si>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</si>
  <si>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</si>
  <si>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</si>
  <si>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</si>
  <si>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</si>
  <si>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</si>
  <si>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</si>
  <si>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</si>
  <si>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</si>
  <si>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</si>
  <si>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</si>
  <si>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SH-62197 (H25-0132-01-01 02GA) Rider</t>
  </si>
  <si>
    <t xml:space="preserve">S25020142 </t>
  </si>
  <si>
    <t>SH-62190 (H25-0132-01-01 02GA)尺码贴纸</t>
  </si>
  <si>
    <t>35*25*15</t>
  </si>
  <si>
    <t>SH-62190 (H25-0075-01-04,0076-01-03 04GA)尺码贴纸</t>
  </si>
  <si>
    <t>18/24</t>
  </si>
  <si>
    <t>SH-62190 (H25-0075-01-04,0076-01-03 04,0113-01-02 03,0115-01-04)尺码贴纸</t>
  </si>
  <si>
    <t>SH-62190 (H25-0075-01-04,0076-01-03 04,0113-01-02 03,0115-01-04GA)尺码贴纸</t>
  </si>
  <si>
    <t>SH-62190 (GA25-0113-01-02 03,0115-01-04GA)尺码贴纸</t>
  </si>
  <si>
    <t>GA-62189 (GA25-0101-01-02 03 04 05,0102-01-03)尺码贴纸</t>
  </si>
  <si>
    <t>35*25*17</t>
  </si>
  <si>
    <t>GA-62189 (GA25-0064-01-04 02,0064-02-04 05,GA25-0112-01-04)尺码贴纸</t>
  </si>
  <si>
    <t>GA-62189 (GA25-0118-01-02,GA25-0112-01-04)尺码贴纸</t>
  </si>
  <si>
    <t>S25020493</t>
  </si>
  <si>
    <t>GA-62266</t>
  </si>
  <si>
    <t>GA-62266 (GA25-0079 80-02 ) Rider</t>
  </si>
  <si>
    <t>GA-62265 (GA25-0079 80-02 )尺码贴纸</t>
  </si>
  <si>
    <t>35*26*17</t>
  </si>
  <si>
    <t>S25040107</t>
  </si>
  <si>
    <t>GA-62459</t>
  </si>
  <si>
    <t>GA-62459 (GA25-0060-03 04,0061-03 04-01,0062-03-01,0063-03 04-01,0064-03-01) Socks Over Rider</t>
  </si>
  <si>
    <r>
      <rPr>
        <b/>
        <sz val="11"/>
        <rFont val="Calibri"/>
        <family val="2"/>
      </rP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</si>
  <si>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5"/>
        <rFont val="宋体"/>
        <family val="3"/>
        <charset val="134"/>
      </rPr>
      <t>快递单号</t>
    </r>
    <r>
      <rPr>
        <b/>
        <sz val="15"/>
        <rFont val="Calibri"/>
        <family val="2"/>
      </rPr>
      <t>:</t>
    </r>
  </si>
  <si>
    <t>GA-62459 (GA25-0060-05) Socks Over Rider</t>
  </si>
  <si>
    <t>SH-62460</t>
  </si>
  <si>
    <t>SH-62460 (H25-0203-01,0209-01,0210-01) Wrap band</t>
  </si>
  <si>
    <t>GA-62459 (GA25-0204 0208-01 ) Wrap band</t>
  </si>
  <si>
    <t>1/26</t>
  </si>
  <si>
    <t>SH-62460 (H25-0202-01,0203-01,0205-01,0209-01,0210-01) Wrap band</t>
  </si>
  <si>
    <t>2/26</t>
  </si>
  <si>
    <t>3/26</t>
  </si>
  <si>
    <t>4/26</t>
  </si>
  <si>
    <t>5/26</t>
  </si>
  <si>
    <t>6/26</t>
  </si>
  <si>
    <t>7/26</t>
  </si>
  <si>
    <t>8/26</t>
  </si>
  <si>
    <t>9/26</t>
  </si>
  <si>
    <t>10/26</t>
  </si>
  <si>
    <t>11/26</t>
  </si>
  <si>
    <t>12/26</t>
  </si>
  <si>
    <t>13/26</t>
  </si>
  <si>
    <t>14/26</t>
  </si>
  <si>
    <t>15/26</t>
  </si>
  <si>
    <t>16/26</t>
  </si>
  <si>
    <t>17/26</t>
  </si>
  <si>
    <t>18/26</t>
  </si>
  <si>
    <t>19/26</t>
  </si>
  <si>
    <t>20/26</t>
  </si>
  <si>
    <t>21/26</t>
  </si>
  <si>
    <t>22/26</t>
  </si>
  <si>
    <t>23/26</t>
  </si>
  <si>
    <t>24/26</t>
  </si>
  <si>
    <t>25/26</t>
  </si>
  <si>
    <t>26/26</t>
  </si>
  <si>
    <t>SH-62460 (H25-0202-02,0203-02,0205-02,0209-02,0210-02) Wrap band</t>
  </si>
  <si>
    <t>1/22</t>
  </si>
  <si>
    <t>GA-62459 (GA25-0204 0206 0208-01 ) Wrap band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</si>
  <si>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</si>
  <si>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</si>
  <si>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</si>
  <si>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</si>
  <si>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</si>
  <si>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</si>
  <si>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</si>
  <si>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</si>
  <si>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</si>
  <si>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</si>
  <si>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</si>
  <si>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13/22</t>
  </si>
  <si>
    <t>14/22</t>
  </si>
  <si>
    <t>15/22</t>
  </si>
  <si>
    <t>16/22</t>
  </si>
  <si>
    <t>17/22</t>
  </si>
  <si>
    <t>18/22</t>
  </si>
  <si>
    <t>19/22</t>
  </si>
  <si>
    <t>20/22</t>
  </si>
  <si>
    <t>21/22</t>
  </si>
  <si>
    <t>22/22</t>
  </si>
  <si>
    <t>GA-62459 (GA25-0204 0206 0208-02 ) Wrap band</t>
  </si>
  <si>
    <t>KU/21/M14908G-01</t>
  </si>
  <si>
    <t>GA-62459 (GA25-0201-01 ) Wrap band</t>
  </si>
  <si>
    <t>GA-62459 (GA25-0201-02 ) Wrap band</t>
  </si>
  <si>
    <t>S25030883</t>
  </si>
  <si>
    <t>GA-62419 (GA25-0201-01 02,0204-01 02,0206-01 02,0208-01 02 )尺码贴纸</t>
  </si>
  <si>
    <t>GE/12/M14439</t>
  </si>
  <si>
    <t>40*30*22</t>
  </si>
  <si>
    <t>GA-62419 (GA25-0060-03 04 05,0061-03 04,0062-03,0063-03 04,0064-03 )尺码贴纸</t>
  </si>
  <si>
    <t>SH-62418 (H25-0202-01 02,0203-01 02,0205-01 02,0209-01 02,0210-01 02 )尺码贴纸</t>
  </si>
  <si>
    <t>35*25*20</t>
  </si>
  <si>
    <t>S25050085</t>
  </si>
  <si>
    <t>H-62684</t>
  </si>
  <si>
    <t>H25-0219-01 H25-0220-01 H25-0221-01</t>
  </si>
  <si>
    <t>H25-0219-01 H25-0220-01 H25-0221-02</t>
  </si>
  <si>
    <t>H-62683(H25-0219 0220 0221-01/-02)尺码贴</t>
  </si>
  <si>
    <t>壹米滴答 110443772510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</si>
</sst>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0_);[Red]\(0.00\)"/>
    <numFmt numFmtId="179" formatCode="0.000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5"/>
      <name val="宋体"/>
      <family val="3"/>
      <charset val="134"/>
    </font>
    <font>
      <b/>
      <sz val="15"/>
      <name val="Calibri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0"/>
      <color rgb="FF00000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Franklin Gothic Book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</cellStyleXfs>
  <cellXfs count="1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176" fontId="10" fillId="0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9" fillId="0" borderId="1" xfId="4" applyNumberFormat="1" applyFont="1" applyBorder="1" applyAlignment="1">
      <alignment horizontal="center" vertical="center" wrapText="1"/>
    </xf>
    <xf numFmtId="178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6" fontId="11" fillId="3" borderId="2" xfId="4" applyNumberFormat="1" applyFont="1" applyFill="1" applyBorder="1" applyAlignment="1">
      <alignment horizontal="center" vertical="center" wrapText="1"/>
    </xf>
    <xf numFmtId="176" fontId="10" fillId="3" borderId="2" xfId="4" applyNumberFormat="1" applyFont="1" applyFill="1" applyBorder="1" applyAlignment="1">
      <alignment horizontal="center" vertical="center" wrapText="1"/>
    </xf>
    <xf numFmtId="49" fontId="10" fillId="3" borderId="2" xfId="4" applyNumberFormat="1" applyFont="1" applyFill="1" applyBorder="1" applyAlignment="1">
      <alignment horizontal="center" vertical="center" wrapText="1"/>
    </xf>
    <xf numFmtId="178" fontId="10" fillId="3" borderId="2" xfId="4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49" fontId="0" fillId="3" borderId="1" xfId="0" applyNumberFormat="1" applyFill="1" applyBorder="1">
      <alignment vertical="center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10" fillId="3" borderId="2" xfId="4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center" wrapText="1"/>
    </xf>
    <xf numFmtId="176" fontId="10" fillId="0" borderId="2" xfId="4" applyNumberFormat="1" applyFont="1" applyFill="1" applyBorder="1" applyAlignment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 wrapText="1"/>
    </xf>
    <xf numFmtId="178" fontId="10" fillId="0" borderId="2" xfId="4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>
      <alignment vertical="center"/>
    </xf>
    <xf numFmtId="0" fontId="20" fillId="3" borderId="6" xfId="0" applyFont="1" applyFill="1" applyBorder="1">
      <alignment vertical="center"/>
    </xf>
    <xf numFmtId="49" fontId="20" fillId="3" borderId="1" xfId="0" applyNumberFormat="1" applyFont="1" applyFill="1" applyBorder="1">
      <alignment vertical="center"/>
    </xf>
    <xf numFmtId="0" fontId="20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1" fillId="0" borderId="2" xfId="4" applyNumberFormat="1" applyFont="1" applyBorder="1" applyAlignment="1">
      <alignment horizontal="center" vertical="center" wrapText="1"/>
    </xf>
    <xf numFmtId="176" fontId="10" fillId="0" borderId="2" xfId="4" applyNumberFormat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 wrapText="1"/>
    </xf>
    <xf numFmtId="178" fontId="10" fillId="0" borderId="2" xfId="4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177" fontId="22" fillId="0" borderId="1" xfId="0" applyNumberFormat="1" applyFont="1" applyBorder="1" applyAlignment="1">
      <alignment vertical="center" wrapText="1"/>
    </xf>
    <xf numFmtId="0" fontId="8" fillId="0" borderId="1" xfId="0" applyFont="1" applyBorder="1">
      <alignment vertical="center"/>
    </xf>
    <xf numFmtId="17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0" fillId="2" borderId="1" xfId="0" applyNumberFormat="1" applyFont="1" applyFill="1" applyBorder="1">
      <alignment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2" fillId="0" borderId="1" xfId="0" quotePrefix="1" applyFont="1" applyBorder="1">
      <alignment vertical="center"/>
    </xf>
    <xf numFmtId="0" fontId="0" fillId="0" borderId="1" xfId="0" quotePrefix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49" fontId="19" fillId="3" borderId="5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4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14" fontId="16" fillId="3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4</xdr:row>
      <xdr:rowOff>304800</xdr:rowOff>
    </xdr:from>
    <xdr:to>
      <xdr:col>25</xdr:col>
      <xdr:colOff>19050</xdr:colOff>
      <xdr:row>33</xdr:row>
      <xdr:rowOff>75052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668C818-01F2-4029-B172-C58F687E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9425" y="1171575"/>
          <a:ext cx="7772400" cy="6723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32"/>
  <sheetViews>
    <sheetView topLeftCell="A34" workbookViewId="0">
      <selection activeCell="A15" sqref="A15:M32"/>
    </sheetView>
  </sheetViews>
  <sheetFormatPr defaultColWidth="9" defaultRowHeight="13.5"/>
  <cols>
    <col min="1" max="1" width="13.75" customWidth="1"/>
    <col min="2" max="2" width="28.25" style="69" customWidth="1"/>
    <col min="3" max="3" width="17.125" style="69" customWidth="1"/>
  </cols>
  <sheetData>
    <row r="1" spans="1:13" ht="26.25">
      <c r="A1" s="89" t="s">
        <v>0</v>
      </c>
      <c r="B1" s="103"/>
      <c r="C1" s="103"/>
      <c r="D1" s="90"/>
      <c r="E1" s="90"/>
      <c r="F1" s="90"/>
      <c r="G1" s="90"/>
      <c r="H1" s="89"/>
      <c r="I1" s="90"/>
      <c r="J1" s="90"/>
      <c r="K1" s="90"/>
      <c r="L1" s="90"/>
      <c r="M1" s="66"/>
    </row>
    <row r="2" spans="1:13" ht="26.25">
      <c r="A2" s="89" t="s">
        <v>1</v>
      </c>
      <c r="B2" s="103"/>
      <c r="C2" s="103"/>
      <c r="D2" s="90"/>
      <c r="E2" s="90"/>
      <c r="F2" s="90"/>
      <c r="G2" s="90"/>
      <c r="H2" s="89"/>
      <c r="I2" s="90"/>
      <c r="J2" s="90"/>
      <c r="K2" s="90"/>
      <c r="L2" s="90"/>
      <c r="M2" s="66"/>
    </row>
    <row r="3" spans="1:13" ht="15">
      <c r="A3" s="91" t="s">
        <v>2</v>
      </c>
      <c r="B3" s="104"/>
      <c r="C3" s="104"/>
      <c r="D3" s="91"/>
      <c r="E3" s="92">
        <f ca="1">TODAY()</f>
        <v>45797</v>
      </c>
      <c r="F3" s="92"/>
      <c r="G3" s="92"/>
      <c r="H3" s="92"/>
      <c r="I3" s="92"/>
      <c r="J3" s="92"/>
      <c r="K3" s="92"/>
      <c r="L3" s="92"/>
      <c r="M3" s="66"/>
    </row>
    <row r="4" spans="1:13">
      <c r="A4" s="99" t="s">
        <v>3</v>
      </c>
      <c r="B4" s="105"/>
      <c r="C4" s="105"/>
      <c r="D4" s="100"/>
      <c r="E4" s="101"/>
      <c r="F4" s="102"/>
      <c r="G4" s="102"/>
      <c r="H4" s="102"/>
      <c r="I4" s="102"/>
      <c r="J4" s="102"/>
      <c r="K4" s="102"/>
      <c r="L4" s="102"/>
      <c r="M4" s="102"/>
    </row>
    <row r="5" spans="1:13">
      <c r="A5" s="100"/>
      <c r="B5" s="105"/>
      <c r="C5" s="105"/>
      <c r="D5" s="100"/>
      <c r="E5" s="101"/>
      <c r="F5" s="102"/>
      <c r="G5" s="102"/>
      <c r="H5" s="102"/>
      <c r="I5" s="102"/>
      <c r="J5" s="102"/>
      <c r="K5" s="102"/>
      <c r="L5" s="102"/>
      <c r="M5" s="102"/>
    </row>
    <row r="6" spans="1:13" ht="15">
      <c r="A6" s="66"/>
      <c r="B6" s="70"/>
      <c r="C6" s="70"/>
      <c r="D6" s="66"/>
      <c r="E6" s="71"/>
      <c r="F6" s="72"/>
      <c r="G6" s="71"/>
      <c r="H6" s="71"/>
      <c r="I6" s="71"/>
      <c r="J6" s="71"/>
      <c r="K6" s="71"/>
      <c r="L6" s="71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58" t="s">
        <v>17</v>
      </c>
      <c r="B8" s="59" t="s">
        <v>18</v>
      </c>
      <c r="C8" s="59" t="s">
        <v>19</v>
      </c>
      <c r="D8" s="60" t="s">
        <v>20</v>
      </c>
      <c r="E8" s="61" t="s">
        <v>21</v>
      </c>
      <c r="F8" s="62" t="s">
        <v>22</v>
      </c>
      <c r="G8" s="62" t="s">
        <v>23</v>
      </c>
      <c r="H8" s="63" t="s">
        <v>24</v>
      </c>
      <c r="I8" s="64" t="s">
        <v>25</v>
      </c>
      <c r="J8" s="64" t="s">
        <v>26</v>
      </c>
      <c r="K8" s="64" t="s">
        <v>27</v>
      </c>
      <c r="L8" s="64" t="s">
        <v>28</v>
      </c>
      <c r="M8" s="67" t="s">
        <v>29</v>
      </c>
    </row>
    <row r="9" spans="1:13" ht="28.5">
      <c r="A9" s="74" t="s">
        <v>30</v>
      </c>
      <c r="B9" s="75" t="s">
        <v>31</v>
      </c>
      <c r="C9" s="75" t="s">
        <v>32</v>
      </c>
      <c r="D9" s="76" t="s">
        <v>33</v>
      </c>
      <c r="E9" s="77">
        <v>12620</v>
      </c>
      <c r="F9" s="78">
        <v>260</v>
      </c>
      <c r="G9" s="78">
        <f>E9+F9</f>
        <v>12880</v>
      </c>
      <c r="H9" s="93" t="s">
        <v>34</v>
      </c>
      <c r="I9" s="96">
        <v>2.2999999999999998</v>
      </c>
      <c r="J9" s="96">
        <v>2.8</v>
      </c>
      <c r="K9" s="96" t="s">
        <v>35</v>
      </c>
      <c r="L9" s="96">
        <f>0.35*0.25*0.09</f>
        <v>7.8750000000000001E-3</v>
      </c>
      <c r="M9" s="15"/>
    </row>
    <row r="10" spans="1:13" ht="27">
      <c r="A10" s="15" t="s">
        <v>30</v>
      </c>
      <c r="B10" s="16" t="s">
        <v>31</v>
      </c>
      <c r="C10" s="16" t="s">
        <v>32</v>
      </c>
      <c r="D10" s="15" t="s">
        <v>36</v>
      </c>
      <c r="E10" s="15">
        <v>9266</v>
      </c>
      <c r="F10" s="15">
        <v>240</v>
      </c>
      <c r="G10" s="78">
        <f>E10+F10</f>
        <v>9506</v>
      </c>
      <c r="H10" s="94"/>
      <c r="I10" s="97"/>
      <c r="J10" s="97"/>
      <c r="K10" s="97"/>
      <c r="L10" s="97"/>
      <c r="M10" s="15"/>
    </row>
    <row r="11" spans="1:13" ht="27">
      <c r="A11" s="15" t="s">
        <v>30</v>
      </c>
      <c r="B11" s="16" t="s">
        <v>31</v>
      </c>
      <c r="C11" s="16" t="s">
        <v>32</v>
      </c>
      <c r="D11" s="15" t="s">
        <v>37</v>
      </c>
      <c r="E11" s="15">
        <v>8656</v>
      </c>
      <c r="F11" s="15">
        <v>344</v>
      </c>
      <c r="G11" s="78">
        <f>E11+F11</f>
        <v>9000</v>
      </c>
      <c r="H11" s="94"/>
      <c r="I11" s="97"/>
      <c r="J11" s="97"/>
      <c r="K11" s="97"/>
      <c r="L11" s="97"/>
      <c r="M11" s="15"/>
    </row>
    <row r="12" spans="1:13" ht="27">
      <c r="A12" s="15" t="s">
        <v>30</v>
      </c>
      <c r="B12" s="16" t="s">
        <v>38</v>
      </c>
      <c r="C12" s="16" t="s">
        <v>32</v>
      </c>
      <c r="D12" s="15" t="s">
        <v>39</v>
      </c>
      <c r="E12" s="15">
        <v>6792</v>
      </c>
      <c r="F12" s="15">
        <v>208</v>
      </c>
      <c r="G12" s="78">
        <f>E12+F12</f>
        <v>7000</v>
      </c>
      <c r="H12" s="95"/>
      <c r="I12" s="98"/>
      <c r="J12" s="98"/>
      <c r="K12" s="98"/>
      <c r="L12" s="98"/>
      <c r="M12" s="15"/>
    </row>
    <row r="13" spans="1:13">
      <c r="A13" t="s">
        <v>40</v>
      </c>
      <c r="E13" s="15">
        <f>SUM(E9:E12)</f>
        <v>37334</v>
      </c>
      <c r="F13" s="15">
        <f>SUM(F9:F12)</f>
        <v>1052</v>
      </c>
      <c r="G13" s="15">
        <f>SUM(G9:G12)</f>
        <v>38386</v>
      </c>
      <c r="H13" s="20">
        <v>1</v>
      </c>
      <c r="I13" s="20">
        <f>SUM(I9:I12)</f>
        <v>2.2999999999999998</v>
      </c>
      <c r="J13" s="20">
        <f>SUM(J9:J12)</f>
        <v>2.8</v>
      </c>
      <c r="K13" s="15"/>
      <c r="L13" s="20">
        <f>SUM(L9:L12)</f>
        <v>7.8750000000000001E-3</v>
      </c>
    </row>
    <row r="15" spans="1:13" ht="26.25">
      <c r="A15" s="89" t="s">
        <v>0</v>
      </c>
      <c r="B15" s="90"/>
      <c r="C15" s="90"/>
      <c r="D15" s="90"/>
      <c r="E15" s="90"/>
      <c r="F15" s="90"/>
      <c r="G15" s="90"/>
      <c r="H15" s="89"/>
      <c r="I15" s="90"/>
      <c r="J15" s="90"/>
      <c r="K15" s="90"/>
      <c r="L15" s="90"/>
      <c r="M15" s="66"/>
    </row>
    <row r="16" spans="1:13" ht="26.25">
      <c r="A16" s="89" t="s">
        <v>1</v>
      </c>
      <c r="B16" s="90"/>
      <c r="C16" s="90"/>
      <c r="D16" s="90"/>
      <c r="E16" s="90"/>
      <c r="F16" s="90"/>
      <c r="G16" s="90"/>
      <c r="H16" s="89"/>
      <c r="I16" s="90"/>
      <c r="J16" s="90"/>
      <c r="K16" s="90"/>
      <c r="L16" s="90"/>
      <c r="M16" s="66"/>
    </row>
    <row r="17" spans="1:13" ht="15">
      <c r="A17" s="91" t="s">
        <v>2</v>
      </c>
      <c r="B17" s="91"/>
      <c r="C17" s="91"/>
      <c r="D17" s="91"/>
      <c r="E17" s="92">
        <v>45633</v>
      </c>
      <c r="F17" s="92"/>
      <c r="G17" s="92"/>
      <c r="H17" s="92"/>
      <c r="I17" s="92"/>
      <c r="J17" s="92"/>
      <c r="K17" s="92"/>
      <c r="L17" s="92"/>
      <c r="M17" s="66"/>
    </row>
    <row r="18" spans="1:13">
      <c r="A18" s="99" t="s">
        <v>3</v>
      </c>
      <c r="B18" s="100"/>
      <c r="C18" s="100"/>
      <c r="D18" s="100"/>
      <c r="E18" s="101"/>
      <c r="F18" s="102"/>
      <c r="G18" s="102"/>
      <c r="H18" s="102"/>
      <c r="I18" s="102"/>
      <c r="J18" s="102"/>
      <c r="K18" s="102"/>
      <c r="L18" s="102"/>
      <c r="M18" s="102"/>
    </row>
    <row r="19" spans="1:13">
      <c r="A19" s="100"/>
      <c r="B19" s="100"/>
      <c r="C19" s="100"/>
      <c r="D19" s="100"/>
      <c r="E19" s="101"/>
      <c r="F19" s="102"/>
      <c r="G19" s="102"/>
      <c r="H19" s="102"/>
      <c r="I19" s="102"/>
      <c r="J19" s="102"/>
      <c r="K19" s="102"/>
      <c r="L19" s="102"/>
      <c r="M19" s="102"/>
    </row>
    <row r="20" spans="1:13" ht="15">
      <c r="A20" s="66"/>
      <c r="B20" s="66"/>
      <c r="C20" s="66"/>
      <c r="D20" s="66"/>
      <c r="E20" s="71"/>
      <c r="F20" s="72"/>
      <c r="G20" s="71"/>
      <c r="H20" s="71"/>
      <c r="I20" s="71"/>
      <c r="J20" s="71"/>
      <c r="K20" s="71"/>
      <c r="L20" s="71"/>
    </row>
    <row r="21" spans="1:13" ht="38.25">
      <c r="A21" s="5" t="s">
        <v>4</v>
      </c>
      <c r="B21" s="6" t="s">
        <v>5</v>
      </c>
      <c r="C21" s="6" t="s">
        <v>6</v>
      </c>
      <c r="D21" s="7" t="s">
        <v>7</v>
      </c>
      <c r="E21" s="8" t="s">
        <v>8</v>
      </c>
      <c r="F21" s="8" t="s">
        <v>9</v>
      </c>
      <c r="G21" s="8" t="s">
        <v>10</v>
      </c>
      <c r="H21" s="7" t="s">
        <v>11</v>
      </c>
      <c r="I21" s="17" t="s">
        <v>12</v>
      </c>
      <c r="J21" s="17" t="s">
        <v>13</v>
      </c>
      <c r="K21" s="17" t="s">
        <v>14</v>
      </c>
      <c r="L21" s="17" t="s">
        <v>15</v>
      </c>
      <c r="M21" s="17" t="s">
        <v>16</v>
      </c>
    </row>
    <row r="22" spans="1:13" ht="24.75">
      <c r="A22" s="58" t="s">
        <v>17</v>
      </c>
      <c r="B22" s="59" t="s">
        <v>18</v>
      </c>
      <c r="C22" s="59" t="s">
        <v>19</v>
      </c>
      <c r="D22" s="60" t="s">
        <v>20</v>
      </c>
      <c r="E22" s="61" t="s">
        <v>21</v>
      </c>
      <c r="F22" s="62" t="s">
        <v>22</v>
      </c>
      <c r="G22" s="62" t="s">
        <v>23</v>
      </c>
      <c r="H22" s="63" t="s">
        <v>24</v>
      </c>
      <c r="I22" s="64" t="s">
        <v>25</v>
      </c>
      <c r="J22" s="64" t="s">
        <v>26</v>
      </c>
      <c r="K22" s="64" t="s">
        <v>27</v>
      </c>
      <c r="L22" s="64" t="s">
        <v>28</v>
      </c>
      <c r="M22" s="67" t="s">
        <v>29</v>
      </c>
    </row>
    <row r="23" spans="1:13" ht="42.75">
      <c r="A23" s="74" t="s">
        <v>41</v>
      </c>
      <c r="B23" s="75" t="s">
        <v>42</v>
      </c>
      <c r="C23" s="75" t="s">
        <v>32</v>
      </c>
      <c r="D23" s="76" t="s">
        <v>43</v>
      </c>
      <c r="E23" s="77">
        <v>38268</v>
      </c>
      <c r="F23" s="78">
        <v>780</v>
      </c>
      <c r="G23" s="78">
        <f>E23+F23</f>
        <v>39048</v>
      </c>
      <c r="H23" s="93" t="s">
        <v>34</v>
      </c>
      <c r="I23" s="93" t="s">
        <v>44</v>
      </c>
      <c r="J23" s="93" t="s">
        <v>45</v>
      </c>
      <c r="K23" s="93" t="s">
        <v>46</v>
      </c>
      <c r="L23" s="96">
        <f>0.5*0.31*0.25</f>
        <v>3.875E-2</v>
      </c>
      <c r="M23" s="15"/>
    </row>
    <row r="24" spans="1:13" ht="42.75">
      <c r="A24" s="74" t="s">
        <v>41</v>
      </c>
      <c r="B24" s="75" t="s">
        <v>47</v>
      </c>
      <c r="C24" s="75" t="s">
        <v>32</v>
      </c>
      <c r="D24" s="76" t="s">
        <v>33</v>
      </c>
      <c r="E24" s="77">
        <v>55279</v>
      </c>
      <c r="F24" s="78">
        <v>1200</v>
      </c>
      <c r="G24" s="78">
        <f t="shared" ref="G24:G31" si="0">E24+F24</f>
        <v>56479</v>
      </c>
      <c r="H24" s="94"/>
      <c r="I24" s="94"/>
      <c r="J24" s="94"/>
      <c r="K24" s="94"/>
      <c r="L24" s="97"/>
      <c r="M24" s="15"/>
    </row>
    <row r="25" spans="1:13" ht="42.75">
      <c r="A25" s="74" t="s">
        <v>41</v>
      </c>
      <c r="B25" s="75" t="s">
        <v>47</v>
      </c>
      <c r="C25" s="75" t="s">
        <v>32</v>
      </c>
      <c r="D25" s="76" t="s">
        <v>48</v>
      </c>
      <c r="E25" s="77">
        <v>93980</v>
      </c>
      <c r="F25" s="78">
        <v>2020</v>
      </c>
      <c r="G25" s="78">
        <f t="shared" si="0"/>
        <v>96000</v>
      </c>
      <c r="H25" s="94"/>
      <c r="I25" s="94"/>
      <c r="J25" s="94"/>
      <c r="K25" s="94"/>
      <c r="L25" s="97"/>
      <c r="M25" s="15"/>
    </row>
    <row r="26" spans="1:13" ht="42.75">
      <c r="A26" s="74" t="s">
        <v>41</v>
      </c>
      <c r="B26" s="75" t="s">
        <v>42</v>
      </c>
      <c r="C26" s="75" t="s">
        <v>32</v>
      </c>
      <c r="D26" s="76" t="s">
        <v>49</v>
      </c>
      <c r="E26" s="77">
        <v>90221</v>
      </c>
      <c r="F26" s="78">
        <v>2080</v>
      </c>
      <c r="G26" s="78">
        <f t="shared" si="0"/>
        <v>92301</v>
      </c>
      <c r="H26" s="94"/>
      <c r="I26" s="94"/>
      <c r="J26" s="94"/>
      <c r="K26" s="94"/>
      <c r="L26" s="97"/>
      <c r="M26" s="15"/>
    </row>
    <row r="27" spans="1:13" ht="28.5">
      <c r="A27" s="15" t="s">
        <v>41</v>
      </c>
      <c r="B27" s="75" t="s">
        <v>50</v>
      </c>
      <c r="C27" s="75" t="s">
        <v>32</v>
      </c>
      <c r="D27" s="76" t="s">
        <v>51</v>
      </c>
      <c r="E27" s="77">
        <v>2631</v>
      </c>
      <c r="F27" s="78">
        <v>370</v>
      </c>
      <c r="G27" s="78">
        <f t="shared" si="0"/>
        <v>3001</v>
      </c>
      <c r="H27" s="94"/>
      <c r="I27" s="94"/>
      <c r="J27" s="94"/>
      <c r="K27" s="94"/>
      <c r="L27" s="97"/>
      <c r="M27" s="15"/>
    </row>
    <row r="28" spans="1:13" ht="28.5">
      <c r="A28" s="15" t="s">
        <v>41</v>
      </c>
      <c r="B28" s="75" t="s">
        <v>50</v>
      </c>
      <c r="C28" s="75" t="s">
        <v>32</v>
      </c>
      <c r="D28" s="76" t="s">
        <v>39</v>
      </c>
      <c r="E28" s="77">
        <v>1974</v>
      </c>
      <c r="F28" s="78">
        <v>226</v>
      </c>
      <c r="G28" s="78">
        <f t="shared" si="0"/>
        <v>2200</v>
      </c>
      <c r="H28" s="94"/>
      <c r="I28" s="94"/>
      <c r="J28" s="94"/>
      <c r="K28" s="94"/>
      <c r="L28" s="97"/>
      <c r="M28" s="15"/>
    </row>
    <row r="29" spans="1:13" ht="28.5">
      <c r="A29" s="15" t="s">
        <v>41</v>
      </c>
      <c r="B29" s="75" t="s">
        <v>52</v>
      </c>
      <c r="C29" s="75" t="s">
        <v>32</v>
      </c>
      <c r="D29" s="76" t="s">
        <v>53</v>
      </c>
      <c r="E29" s="77">
        <v>4330</v>
      </c>
      <c r="F29" s="78">
        <v>170</v>
      </c>
      <c r="G29" s="78">
        <f t="shared" si="0"/>
        <v>4500</v>
      </c>
      <c r="H29" s="94"/>
      <c r="I29" s="94"/>
      <c r="J29" s="94"/>
      <c r="K29" s="94"/>
      <c r="L29" s="97"/>
      <c r="M29" s="15"/>
    </row>
    <row r="30" spans="1:13" ht="28.5">
      <c r="A30" s="15" t="s">
        <v>41</v>
      </c>
      <c r="B30" s="75" t="s">
        <v>52</v>
      </c>
      <c r="C30" s="75" t="s">
        <v>32</v>
      </c>
      <c r="D30" s="76" t="s">
        <v>54</v>
      </c>
      <c r="E30" s="77">
        <v>13450</v>
      </c>
      <c r="F30" s="78">
        <v>300</v>
      </c>
      <c r="G30" s="78">
        <f t="shared" si="0"/>
        <v>13750</v>
      </c>
      <c r="H30" s="94"/>
      <c r="I30" s="94"/>
      <c r="J30" s="94"/>
      <c r="K30" s="94"/>
      <c r="L30" s="97"/>
      <c r="M30" s="15"/>
    </row>
    <row r="31" spans="1:13" ht="28.5">
      <c r="A31" s="15" t="s">
        <v>41</v>
      </c>
      <c r="B31" s="75" t="s">
        <v>52</v>
      </c>
      <c r="C31" s="75" t="s">
        <v>32</v>
      </c>
      <c r="D31" s="76" t="s">
        <v>55</v>
      </c>
      <c r="E31" s="77">
        <v>11280</v>
      </c>
      <c r="F31" s="78">
        <v>260</v>
      </c>
      <c r="G31" s="78">
        <f t="shared" si="0"/>
        <v>11540</v>
      </c>
      <c r="H31" s="95"/>
      <c r="I31" s="95"/>
      <c r="J31" s="95"/>
      <c r="K31" s="95"/>
      <c r="L31" s="98"/>
      <c r="M31" s="15"/>
    </row>
    <row r="32" spans="1:13">
      <c r="A32" t="s">
        <v>40</v>
      </c>
      <c r="E32" s="15">
        <f>SUM(E23:E31)</f>
        <v>311413</v>
      </c>
      <c r="F32" s="15">
        <f>SUM(F23:F31)</f>
        <v>7406</v>
      </c>
      <c r="G32" s="15">
        <f>SUM(G23:G31)</f>
        <v>318819</v>
      </c>
      <c r="H32" s="20">
        <v>1</v>
      </c>
      <c r="I32" s="20">
        <v>20.8</v>
      </c>
      <c r="J32" s="20">
        <v>21.3</v>
      </c>
      <c r="K32" s="15"/>
      <c r="L32" s="20">
        <f>SUM(L23:L31)</f>
        <v>3.875E-2</v>
      </c>
    </row>
  </sheetData>
  <mergeCells count="22">
    <mergeCell ref="A1:L1"/>
    <mergeCell ref="A2:L2"/>
    <mergeCell ref="A3:D3"/>
    <mergeCell ref="E3:L3"/>
    <mergeCell ref="A15:L15"/>
    <mergeCell ref="A4:D5"/>
    <mergeCell ref="E4:M5"/>
    <mergeCell ref="A16:L16"/>
    <mergeCell ref="A17:D17"/>
    <mergeCell ref="E17:L17"/>
    <mergeCell ref="H9:H12"/>
    <mergeCell ref="H23:H31"/>
    <mergeCell ref="I9:I12"/>
    <mergeCell ref="I23:I31"/>
    <mergeCell ref="J9:J12"/>
    <mergeCell ref="J23:J31"/>
    <mergeCell ref="K9:K12"/>
    <mergeCell ref="K23:K31"/>
    <mergeCell ref="L9:L12"/>
    <mergeCell ref="L23:L31"/>
    <mergeCell ref="A18:D19"/>
    <mergeCell ref="E18:M19"/>
  </mergeCells>
  <phoneticPr fontId="29" type="noConversion"/>
  <pageMargins left="0.16111111111111101" right="0.16111111111111101" top="0.21249999999999999" bottom="0.21249999999999999" header="0.5" footer="0.5"/>
  <pageSetup paperSize="168" scale="9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161"/>
  <sheetViews>
    <sheetView topLeftCell="A3" zoomScale="115" zoomScaleNormal="115" workbookViewId="0">
      <selection activeCell="O21" sqref="O21"/>
    </sheetView>
  </sheetViews>
  <sheetFormatPr defaultColWidth="9" defaultRowHeight="13.5"/>
  <cols>
    <col min="1" max="1" width="11.5" customWidth="1"/>
    <col min="2" max="2" width="20.75" customWidth="1"/>
    <col min="7" max="7" width="9" style="80"/>
    <col min="12" max="12" width="19.75" customWidth="1"/>
    <col min="15" max="15" width="10.375" customWidth="1"/>
    <col min="16" max="16" width="14.875" customWidth="1"/>
    <col min="17" max="17" width="15.75" customWidth="1"/>
    <col min="19" max="19" width="11.25" customWidth="1"/>
    <col min="20" max="20" width="18.25" customWidth="1"/>
  </cols>
  <sheetData>
    <row r="1" spans="1:20" ht="26.25">
      <c r="A1" s="89" t="s">
        <v>1</v>
      </c>
      <c r="B1" s="90"/>
      <c r="C1" s="90"/>
      <c r="D1" s="90"/>
      <c r="E1" s="90"/>
      <c r="F1" s="90"/>
      <c r="G1" s="106"/>
      <c r="H1" s="90"/>
      <c r="I1" s="90"/>
      <c r="J1" s="90"/>
      <c r="K1" s="90"/>
      <c r="L1" s="66"/>
      <c r="P1" s="83" t="s">
        <v>56</v>
      </c>
      <c r="Q1" s="85" t="s">
        <v>57</v>
      </c>
      <c r="R1" s="83" t="s">
        <v>58</v>
      </c>
      <c r="S1" s="85" t="s">
        <v>59</v>
      </c>
      <c r="T1" s="85" t="s">
        <v>60</v>
      </c>
    </row>
    <row r="2" spans="1:20" ht="15">
      <c r="A2" s="91" t="s">
        <v>2</v>
      </c>
      <c r="B2" s="91"/>
      <c r="C2" s="91"/>
      <c r="D2" s="92">
        <f ca="1">TODAY()</f>
        <v>45797</v>
      </c>
      <c r="E2" s="92"/>
      <c r="F2" s="92"/>
      <c r="G2" s="107"/>
      <c r="H2" s="92"/>
      <c r="I2" s="92"/>
      <c r="J2" s="92"/>
      <c r="K2" s="92"/>
      <c r="L2" s="66"/>
      <c r="P2" s="84" t="s">
        <v>61</v>
      </c>
      <c r="Q2" s="86" t="s">
        <v>62</v>
      </c>
      <c r="R2" s="84" t="s">
        <v>63</v>
      </c>
      <c r="S2" s="86">
        <v>10138</v>
      </c>
      <c r="T2" s="86">
        <v>203</v>
      </c>
    </row>
    <row r="3" spans="1:20" ht="15">
      <c r="A3" s="99" t="s">
        <v>3</v>
      </c>
      <c r="B3" s="100"/>
      <c r="C3" s="100"/>
      <c r="D3" s="101"/>
      <c r="E3" s="102"/>
      <c r="F3" s="102"/>
      <c r="G3" s="102"/>
      <c r="H3" s="102"/>
      <c r="I3" s="102"/>
      <c r="J3" s="102"/>
      <c r="K3" s="102"/>
      <c r="L3" s="102"/>
      <c r="P3" s="84" t="s">
        <v>61</v>
      </c>
      <c r="Q3" s="86" t="s">
        <v>62</v>
      </c>
      <c r="R3" s="84" t="s">
        <v>63</v>
      </c>
      <c r="S3" s="86">
        <v>1930</v>
      </c>
      <c r="T3" s="86">
        <v>39</v>
      </c>
    </row>
    <row r="4" spans="1:20" ht="15">
      <c r="A4" s="100"/>
      <c r="B4" s="100"/>
      <c r="C4" s="100"/>
      <c r="D4" s="101"/>
      <c r="E4" s="102"/>
      <c r="F4" s="102"/>
      <c r="G4" s="102"/>
      <c r="H4" s="102"/>
      <c r="I4" s="102"/>
      <c r="J4" s="102"/>
      <c r="K4" s="102"/>
      <c r="L4" s="102"/>
      <c r="P4" s="84" t="s">
        <v>61</v>
      </c>
      <c r="Q4" s="86" t="s">
        <v>64</v>
      </c>
      <c r="R4" s="84" t="s">
        <v>63</v>
      </c>
      <c r="S4" s="86">
        <v>55957</v>
      </c>
      <c r="T4" s="86">
        <v>1119</v>
      </c>
    </row>
    <row r="5" spans="1:20" ht="15">
      <c r="A5" s="66"/>
      <c r="B5" s="66"/>
      <c r="C5" s="66"/>
      <c r="D5" s="71"/>
      <c r="E5" s="72"/>
      <c r="F5" s="71"/>
      <c r="G5" s="81"/>
      <c r="H5" s="71"/>
      <c r="I5" s="71"/>
      <c r="J5" s="71"/>
      <c r="K5" s="71"/>
      <c r="P5" s="84" t="s">
        <v>61</v>
      </c>
      <c r="Q5" s="86" t="s">
        <v>64</v>
      </c>
      <c r="R5" s="84" t="s">
        <v>63</v>
      </c>
      <c r="S5" s="86">
        <v>68268</v>
      </c>
      <c r="T5" s="86">
        <v>1365</v>
      </c>
    </row>
    <row r="6" spans="1:20" ht="25.5">
      <c r="A6" s="5" t="s">
        <v>4</v>
      </c>
      <c r="B6" s="6" t="s">
        <v>5</v>
      </c>
      <c r="C6" s="7" t="s">
        <v>6</v>
      </c>
      <c r="D6" s="8" t="s">
        <v>8</v>
      </c>
      <c r="E6" s="8" t="s">
        <v>9</v>
      </c>
      <c r="F6" s="8" t="s">
        <v>10</v>
      </c>
      <c r="G6" s="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P6" s="84" t="s">
        <v>61</v>
      </c>
      <c r="Q6" s="86" t="s">
        <v>64</v>
      </c>
      <c r="R6" s="84" t="s">
        <v>63</v>
      </c>
      <c r="S6" s="86">
        <v>101836</v>
      </c>
      <c r="T6" s="86">
        <v>2037</v>
      </c>
    </row>
    <row r="7" spans="1:20" ht="24.75">
      <c r="A7" s="58" t="s">
        <v>17</v>
      </c>
      <c r="B7" s="59" t="s">
        <v>18</v>
      </c>
      <c r="C7" s="60" t="s">
        <v>19</v>
      </c>
      <c r="D7" s="61" t="s">
        <v>21</v>
      </c>
      <c r="E7" s="62" t="s">
        <v>22</v>
      </c>
      <c r="F7" s="62" t="s">
        <v>23</v>
      </c>
      <c r="G7" s="63" t="s">
        <v>24</v>
      </c>
      <c r="H7" s="64" t="s">
        <v>25</v>
      </c>
      <c r="I7" s="64" t="s">
        <v>26</v>
      </c>
      <c r="J7" s="64" t="s">
        <v>27</v>
      </c>
      <c r="K7" s="64" t="s">
        <v>28</v>
      </c>
      <c r="L7" s="67" t="s">
        <v>29</v>
      </c>
      <c r="P7" s="84" t="s">
        <v>61</v>
      </c>
      <c r="Q7" s="86" t="s">
        <v>64</v>
      </c>
      <c r="R7" s="84" t="s">
        <v>63</v>
      </c>
      <c r="S7" s="86">
        <v>16650</v>
      </c>
      <c r="T7" s="86">
        <v>333</v>
      </c>
    </row>
    <row r="8" spans="1:20" ht="27">
      <c r="A8" s="15" t="s">
        <v>65</v>
      </c>
      <c r="B8" s="15" t="s">
        <v>66</v>
      </c>
      <c r="C8" s="15" t="s">
        <v>67</v>
      </c>
      <c r="D8" s="15">
        <v>5000</v>
      </c>
      <c r="E8" s="15"/>
      <c r="F8" s="15">
        <f>D8+E8</f>
        <v>5000</v>
      </c>
      <c r="G8" s="65" t="s">
        <v>68</v>
      </c>
      <c r="H8" s="15">
        <v>21</v>
      </c>
      <c r="I8" s="15">
        <v>22</v>
      </c>
      <c r="J8" s="68" t="s">
        <v>69</v>
      </c>
      <c r="K8" s="15">
        <v>4.1820000000000003E-2</v>
      </c>
      <c r="L8" s="16" t="s">
        <v>70</v>
      </c>
      <c r="P8" s="84" t="s">
        <v>61</v>
      </c>
      <c r="Q8" s="86" t="s">
        <v>64</v>
      </c>
      <c r="R8" s="84" t="s">
        <v>63</v>
      </c>
      <c r="S8" s="86">
        <v>6910</v>
      </c>
      <c r="T8" s="86">
        <v>138</v>
      </c>
    </row>
    <row r="9" spans="1:20" ht="15">
      <c r="B9" s="15"/>
      <c r="C9" s="15"/>
      <c r="D9" s="15">
        <v>5000</v>
      </c>
      <c r="E9" s="15"/>
      <c r="F9" s="15">
        <f t="shared" ref="F9:F14" si="0">D9+E9</f>
        <v>5000</v>
      </c>
      <c r="G9" s="65" t="s">
        <v>71</v>
      </c>
      <c r="H9" s="15">
        <v>21</v>
      </c>
      <c r="I9" s="15">
        <v>22</v>
      </c>
      <c r="J9" s="68" t="s">
        <v>69</v>
      </c>
      <c r="K9" s="15">
        <v>4.1820000000000003E-2</v>
      </c>
      <c r="L9" s="15"/>
      <c r="P9" s="84" t="s">
        <v>61</v>
      </c>
      <c r="Q9" s="86" t="s">
        <v>64</v>
      </c>
      <c r="R9" s="84" t="s">
        <v>63</v>
      </c>
      <c r="S9" s="86">
        <v>19734</v>
      </c>
      <c r="T9" s="86">
        <v>395</v>
      </c>
    </row>
    <row r="10" spans="1:20" ht="15">
      <c r="B10" s="15"/>
      <c r="C10" s="15"/>
      <c r="D10" s="15">
        <v>5000</v>
      </c>
      <c r="E10" s="15"/>
      <c r="F10" s="15">
        <f t="shared" si="0"/>
        <v>5000</v>
      </c>
      <c r="G10" s="65" t="s">
        <v>72</v>
      </c>
      <c r="H10" s="15">
        <v>21</v>
      </c>
      <c r="I10" s="15">
        <v>22</v>
      </c>
      <c r="J10" s="68" t="s">
        <v>69</v>
      </c>
      <c r="K10" s="15">
        <v>4.1820000000000003E-2</v>
      </c>
      <c r="L10" s="15"/>
      <c r="P10" s="84" t="s">
        <v>61</v>
      </c>
      <c r="Q10" s="86" t="s">
        <v>73</v>
      </c>
      <c r="R10" s="84" t="s">
        <v>63</v>
      </c>
      <c r="S10" s="86">
        <v>29040</v>
      </c>
      <c r="T10" s="86">
        <v>581</v>
      </c>
    </row>
    <row r="11" spans="1:20">
      <c r="B11" s="15"/>
      <c r="C11" s="15"/>
      <c r="D11" s="15">
        <v>5000</v>
      </c>
      <c r="E11" s="15"/>
      <c r="F11" s="15">
        <f t="shared" si="0"/>
        <v>5000</v>
      </c>
      <c r="G11" s="65" t="s">
        <v>74</v>
      </c>
      <c r="H11" s="15">
        <v>21</v>
      </c>
      <c r="I11" s="15">
        <v>22</v>
      </c>
      <c r="J11" s="68" t="s">
        <v>69</v>
      </c>
      <c r="K11" s="15">
        <v>4.1820000000000003E-2</v>
      </c>
      <c r="L11" s="15"/>
    </row>
    <row r="12" spans="1:20">
      <c r="B12" s="15"/>
      <c r="C12" s="15"/>
      <c r="D12" s="15">
        <v>5000</v>
      </c>
      <c r="E12" s="15"/>
      <c r="F12" s="15">
        <f t="shared" si="0"/>
        <v>5000</v>
      </c>
      <c r="G12" s="65" t="s">
        <v>75</v>
      </c>
      <c r="H12" s="15">
        <v>21</v>
      </c>
      <c r="I12" s="15">
        <v>22</v>
      </c>
      <c r="J12" s="68" t="s">
        <v>69</v>
      </c>
      <c r="K12" s="15">
        <v>4.1820000000000003E-2</v>
      </c>
      <c r="L12" s="15"/>
    </row>
    <row r="13" spans="1:20">
      <c r="B13" s="15"/>
      <c r="C13" s="15"/>
      <c r="D13" s="15">
        <v>5000</v>
      </c>
      <c r="E13" s="15"/>
      <c r="F13" s="15">
        <f t="shared" si="0"/>
        <v>5000</v>
      </c>
      <c r="G13" s="65" t="s">
        <v>76</v>
      </c>
      <c r="H13" s="15">
        <v>21</v>
      </c>
      <c r="I13" s="15">
        <v>22</v>
      </c>
      <c r="J13" s="68" t="s">
        <v>69</v>
      </c>
      <c r="K13" s="15">
        <v>4.1820000000000003E-2</v>
      </c>
      <c r="L13" s="15"/>
    </row>
    <row r="14" spans="1:20">
      <c r="B14" s="15"/>
      <c r="C14" s="15"/>
      <c r="D14" s="15">
        <v>1974</v>
      </c>
      <c r="E14" s="15">
        <v>639</v>
      </c>
      <c r="F14" s="15">
        <f t="shared" si="0"/>
        <v>2613</v>
      </c>
      <c r="G14" s="65" t="s">
        <v>77</v>
      </c>
      <c r="H14" s="15">
        <v>8.3000000000000007</v>
      </c>
      <c r="I14" s="15">
        <v>9.3000000000000007</v>
      </c>
      <c r="J14" s="68" t="s">
        <v>78</v>
      </c>
      <c r="K14" s="15">
        <v>1.6728E-2</v>
      </c>
      <c r="L14" s="15"/>
    </row>
    <row r="15" spans="1:20">
      <c r="A15" t="s">
        <v>40</v>
      </c>
      <c r="D15" s="15">
        <f>SUM(D8:D14)</f>
        <v>31974</v>
      </c>
      <c r="E15" s="15">
        <f>SUM(E8:E14)</f>
        <v>639</v>
      </c>
      <c r="F15" s="15">
        <f>SUM(F8:F14)</f>
        <v>32613</v>
      </c>
      <c r="G15" s="82">
        <v>7</v>
      </c>
      <c r="H15" s="20">
        <f>SUM(H8:H14)</f>
        <v>134.30000000000001</v>
      </c>
      <c r="I15" s="20">
        <f>SUM(I8:I14)</f>
        <v>141.30000000000001</v>
      </c>
      <c r="J15" s="15"/>
      <c r="K15" s="20">
        <f>SUM(K8:K14)</f>
        <v>0.267648</v>
      </c>
    </row>
    <row r="17" spans="1:12" ht="26.25">
      <c r="A17" s="89" t="s">
        <v>1</v>
      </c>
      <c r="B17" s="90"/>
      <c r="C17" s="90"/>
      <c r="D17" s="90"/>
      <c r="E17" s="90"/>
      <c r="F17" s="90"/>
      <c r="G17" s="106"/>
      <c r="H17" s="90"/>
      <c r="I17" s="90"/>
      <c r="J17" s="90"/>
      <c r="K17" s="90"/>
      <c r="L17" s="66"/>
    </row>
    <row r="18" spans="1:12" ht="15">
      <c r="A18" s="91" t="s">
        <v>2</v>
      </c>
      <c r="B18" s="91"/>
      <c r="C18" s="91"/>
      <c r="D18" s="92">
        <f ca="1">TODAY()</f>
        <v>45797</v>
      </c>
      <c r="E18" s="92"/>
      <c r="F18" s="92"/>
      <c r="G18" s="107"/>
      <c r="H18" s="92"/>
      <c r="I18" s="92"/>
      <c r="J18" s="92"/>
      <c r="K18" s="92"/>
      <c r="L18" s="66"/>
    </row>
    <row r="19" spans="1:12">
      <c r="A19" s="99" t="s">
        <v>3</v>
      </c>
      <c r="B19" s="100"/>
      <c r="C19" s="100"/>
      <c r="D19" s="101"/>
      <c r="E19" s="102"/>
      <c r="F19" s="102"/>
      <c r="G19" s="102"/>
      <c r="H19" s="102"/>
      <c r="I19" s="102"/>
      <c r="J19" s="102"/>
      <c r="K19" s="102"/>
      <c r="L19" s="102"/>
    </row>
    <row r="20" spans="1:12">
      <c r="A20" s="100"/>
      <c r="B20" s="100"/>
      <c r="C20" s="100"/>
      <c r="D20" s="101"/>
      <c r="E20" s="102"/>
      <c r="F20" s="102"/>
      <c r="G20" s="102"/>
      <c r="H20" s="102"/>
      <c r="I20" s="102"/>
      <c r="J20" s="102"/>
      <c r="K20" s="102"/>
      <c r="L20" s="102"/>
    </row>
    <row r="21" spans="1:12" ht="15">
      <c r="A21" s="66"/>
      <c r="B21" s="66"/>
      <c r="C21" s="66"/>
      <c r="D21" s="71"/>
      <c r="E21" s="72"/>
      <c r="F21" s="71"/>
      <c r="G21" s="81"/>
      <c r="H21" s="71"/>
      <c r="I21" s="71"/>
      <c r="J21" s="71"/>
      <c r="K21" s="71"/>
    </row>
    <row r="22" spans="1:12" ht="25.5">
      <c r="A22" s="5" t="s">
        <v>4</v>
      </c>
      <c r="B22" s="6" t="s">
        <v>5</v>
      </c>
      <c r="C22" s="7" t="s">
        <v>6</v>
      </c>
      <c r="D22" s="8" t="s">
        <v>8</v>
      </c>
      <c r="E22" s="8" t="s">
        <v>9</v>
      </c>
      <c r="F22" s="8" t="s">
        <v>10</v>
      </c>
      <c r="G22" s="7" t="s">
        <v>11</v>
      </c>
      <c r="H22" s="17" t="s">
        <v>12</v>
      </c>
      <c r="I22" s="17" t="s">
        <v>13</v>
      </c>
      <c r="J22" s="17" t="s">
        <v>14</v>
      </c>
      <c r="K22" s="17" t="s">
        <v>15</v>
      </c>
      <c r="L22" s="17" t="s">
        <v>16</v>
      </c>
    </row>
    <row r="23" spans="1:12" ht="24.75">
      <c r="A23" s="58" t="s">
        <v>17</v>
      </c>
      <c r="B23" s="59" t="s">
        <v>18</v>
      </c>
      <c r="C23" s="60" t="s">
        <v>19</v>
      </c>
      <c r="D23" s="61" t="s">
        <v>21</v>
      </c>
      <c r="E23" s="62" t="s">
        <v>22</v>
      </c>
      <c r="F23" s="62" t="s">
        <v>23</v>
      </c>
      <c r="G23" s="63" t="s">
        <v>24</v>
      </c>
      <c r="H23" s="64" t="s">
        <v>25</v>
      </c>
      <c r="I23" s="64" t="s">
        <v>26</v>
      </c>
      <c r="J23" s="64" t="s">
        <v>27</v>
      </c>
      <c r="K23" s="64" t="s">
        <v>28</v>
      </c>
      <c r="L23" s="67" t="s">
        <v>29</v>
      </c>
    </row>
    <row r="24" spans="1:12" ht="27">
      <c r="A24" s="15" t="s">
        <v>65</v>
      </c>
      <c r="B24" s="15" t="s">
        <v>66</v>
      </c>
      <c r="C24" s="15" t="s">
        <v>67</v>
      </c>
      <c r="D24" s="15">
        <v>4260</v>
      </c>
      <c r="E24" s="15">
        <v>85</v>
      </c>
      <c r="F24" s="15">
        <f>D24+E24</f>
        <v>4345</v>
      </c>
      <c r="G24" s="65" t="s">
        <v>34</v>
      </c>
      <c r="H24" s="15">
        <v>17.899999999999999</v>
      </c>
      <c r="I24" s="15">
        <v>18.899999999999999</v>
      </c>
      <c r="J24" s="68" t="s">
        <v>79</v>
      </c>
      <c r="K24" s="15">
        <v>3.7999999999999999E-2</v>
      </c>
      <c r="L24" s="16" t="s">
        <v>80</v>
      </c>
    </row>
    <row r="25" spans="1:12">
      <c r="A25" t="s">
        <v>40</v>
      </c>
      <c r="D25" s="15">
        <f>SUM(D24:D24)</f>
        <v>4260</v>
      </c>
      <c r="E25" s="15">
        <f>SUM(E24:E24)</f>
        <v>85</v>
      </c>
      <c r="F25" s="15">
        <f>SUM(F24:F24)</f>
        <v>4345</v>
      </c>
      <c r="G25" s="82">
        <v>1</v>
      </c>
      <c r="H25" s="20">
        <f>SUM(H24)</f>
        <v>17.899999999999999</v>
      </c>
      <c r="I25" s="20">
        <f>SUM(I24)</f>
        <v>18.899999999999999</v>
      </c>
      <c r="J25" s="15"/>
      <c r="K25" s="20">
        <f>SUM(K24)</f>
        <v>3.7999999999999999E-2</v>
      </c>
    </row>
    <row r="27" spans="1:12" ht="26.25">
      <c r="A27" s="89" t="s">
        <v>1</v>
      </c>
      <c r="B27" s="90"/>
      <c r="C27" s="90"/>
      <c r="D27" s="90"/>
      <c r="E27" s="90"/>
      <c r="F27" s="90"/>
      <c r="G27" s="106"/>
      <c r="H27" s="90"/>
      <c r="I27" s="90"/>
      <c r="J27" s="90"/>
      <c r="K27" s="90"/>
      <c r="L27" s="66"/>
    </row>
    <row r="28" spans="1:12" ht="15">
      <c r="A28" s="91" t="s">
        <v>2</v>
      </c>
      <c r="B28" s="91"/>
      <c r="C28" s="91"/>
      <c r="D28" s="92">
        <f ca="1">TODAY()</f>
        <v>45797</v>
      </c>
      <c r="E28" s="92"/>
      <c r="F28" s="92"/>
      <c r="G28" s="107"/>
      <c r="H28" s="92"/>
      <c r="I28" s="92"/>
      <c r="J28" s="92"/>
      <c r="K28" s="92"/>
      <c r="L28" s="66"/>
    </row>
    <row r="29" spans="1:12">
      <c r="A29" s="99" t="s">
        <v>3</v>
      </c>
      <c r="B29" s="100"/>
      <c r="C29" s="100"/>
      <c r="D29" s="101"/>
      <c r="E29" s="102"/>
      <c r="F29" s="102"/>
      <c r="G29" s="102"/>
      <c r="H29" s="102"/>
      <c r="I29" s="102"/>
      <c r="J29" s="102"/>
      <c r="K29" s="102"/>
      <c r="L29" s="102"/>
    </row>
    <row r="30" spans="1:12">
      <c r="A30" s="100"/>
      <c r="B30" s="100"/>
      <c r="C30" s="100"/>
      <c r="D30" s="101"/>
      <c r="E30" s="102"/>
      <c r="F30" s="102"/>
      <c r="G30" s="102"/>
      <c r="H30" s="102"/>
      <c r="I30" s="102"/>
      <c r="J30" s="102"/>
      <c r="K30" s="102"/>
      <c r="L30" s="102"/>
    </row>
    <row r="31" spans="1:12" ht="15">
      <c r="A31" s="66"/>
      <c r="B31" s="66"/>
      <c r="C31" s="66"/>
      <c r="D31" s="71"/>
      <c r="E31" s="72"/>
      <c r="F31" s="71"/>
      <c r="G31" s="81"/>
      <c r="H31" s="71"/>
      <c r="I31" s="71"/>
      <c r="J31" s="71"/>
      <c r="K31" s="71"/>
    </row>
    <row r="32" spans="1:12" ht="25.5">
      <c r="A32" s="5" t="s">
        <v>4</v>
      </c>
      <c r="B32" s="6" t="s">
        <v>5</v>
      </c>
      <c r="C32" s="7" t="s">
        <v>6</v>
      </c>
      <c r="D32" s="8" t="s">
        <v>8</v>
      </c>
      <c r="E32" s="8" t="s">
        <v>9</v>
      </c>
      <c r="F32" s="8" t="s">
        <v>10</v>
      </c>
      <c r="G32" s="7" t="s">
        <v>11</v>
      </c>
      <c r="H32" s="17" t="s">
        <v>12</v>
      </c>
      <c r="I32" s="17" t="s">
        <v>13</v>
      </c>
      <c r="J32" s="17" t="s">
        <v>14</v>
      </c>
      <c r="K32" s="17" t="s">
        <v>15</v>
      </c>
      <c r="L32" s="17" t="s">
        <v>16</v>
      </c>
    </row>
    <row r="33" spans="1:12" ht="24.75">
      <c r="A33" s="58" t="s">
        <v>17</v>
      </c>
      <c r="B33" s="59" t="s">
        <v>18</v>
      </c>
      <c r="C33" s="60" t="s">
        <v>19</v>
      </c>
      <c r="D33" s="61" t="s">
        <v>21</v>
      </c>
      <c r="E33" s="62" t="s">
        <v>22</v>
      </c>
      <c r="F33" s="62" t="s">
        <v>23</v>
      </c>
      <c r="G33" s="63" t="s">
        <v>24</v>
      </c>
      <c r="H33" s="64" t="s">
        <v>25</v>
      </c>
      <c r="I33" s="64" t="s">
        <v>26</v>
      </c>
      <c r="J33" s="64" t="s">
        <v>27</v>
      </c>
      <c r="K33" s="64" t="s">
        <v>28</v>
      </c>
      <c r="L33" s="67" t="s">
        <v>29</v>
      </c>
    </row>
    <row r="34" spans="1:12">
      <c r="A34" s="73" t="s">
        <v>61</v>
      </c>
      <c r="B34" s="15" t="s">
        <v>62</v>
      </c>
      <c r="C34" s="15" t="s">
        <v>63</v>
      </c>
      <c r="D34" s="15">
        <v>5700</v>
      </c>
      <c r="E34" s="15"/>
      <c r="F34" s="15">
        <f>D34+E34</f>
        <v>5700</v>
      </c>
      <c r="G34" s="65" t="s">
        <v>81</v>
      </c>
      <c r="H34" s="15">
        <v>18</v>
      </c>
      <c r="I34" s="15">
        <v>19</v>
      </c>
      <c r="J34" s="68" t="s">
        <v>82</v>
      </c>
      <c r="K34" s="15">
        <v>3.9E-2</v>
      </c>
      <c r="L34" s="16" t="s">
        <v>83</v>
      </c>
    </row>
    <row r="35" spans="1:12">
      <c r="B35" s="15"/>
      <c r="C35" s="15"/>
      <c r="D35" s="15">
        <v>4438</v>
      </c>
      <c r="E35" s="15">
        <v>203</v>
      </c>
      <c r="F35" s="15">
        <f>D35+E35</f>
        <v>4641</v>
      </c>
      <c r="G35" s="65" t="s">
        <v>84</v>
      </c>
      <c r="H35" s="15">
        <v>14.7</v>
      </c>
      <c r="I35" s="15">
        <v>15.7</v>
      </c>
      <c r="J35" s="68" t="s">
        <v>85</v>
      </c>
      <c r="K35" s="15">
        <v>0.03</v>
      </c>
      <c r="L35" s="15"/>
    </row>
    <row r="36" spans="1:12">
      <c r="A36" t="s">
        <v>40</v>
      </c>
      <c r="D36" s="15">
        <f>SUM(D34:D35)</f>
        <v>10138</v>
      </c>
      <c r="E36" s="15">
        <f>SUM(E34:E35)</f>
        <v>203</v>
      </c>
      <c r="F36" s="15">
        <f>SUM(F34:F35)</f>
        <v>10341</v>
      </c>
      <c r="G36" s="82">
        <v>2</v>
      </c>
      <c r="H36" s="20">
        <f>SUM(H34:H35)</f>
        <v>32.700000000000003</v>
      </c>
      <c r="I36" s="20">
        <f>SUM(I34:I35)</f>
        <v>34.700000000000003</v>
      </c>
      <c r="J36" s="15"/>
      <c r="K36" s="20">
        <f>SUM(K34:K35)</f>
        <v>6.9000000000000006E-2</v>
      </c>
    </row>
    <row r="38" spans="1:12" ht="26.25">
      <c r="A38" s="89" t="s">
        <v>1</v>
      </c>
      <c r="B38" s="90"/>
      <c r="C38" s="90"/>
      <c r="D38" s="90"/>
      <c r="E38" s="90"/>
      <c r="F38" s="90"/>
      <c r="G38" s="106"/>
      <c r="H38" s="90"/>
      <c r="I38" s="90"/>
      <c r="J38" s="90"/>
      <c r="K38" s="90"/>
      <c r="L38" s="66"/>
    </row>
    <row r="39" spans="1:12" ht="15">
      <c r="A39" s="91" t="s">
        <v>2</v>
      </c>
      <c r="B39" s="91"/>
      <c r="C39" s="91"/>
      <c r="D39" s="92">
        <f ca="1">TODAY()</f>
        <v>45797</v>
      </c>
      <c r="E39" s="92"/>
      <c r="F39" s="92"/>
      <c r="G39" s="107"/>
      <c r="H39" s="92"/>
      <c r="I39" s="92"/>
      <c r="J39" s="92"/>
      <c r="K39" s="92"/>
      <c r="L39" s="66"/>
    </row>
    <row r="40" spans="1:12">
      <c r="A40" s="99" t="s">
        <v>3</v>
      </c>
      <c r="B40" s="100"/>
      <c r="C40" s="100"/>
      <c r="D40" s="101"/>
      <c r="E40" s="102"/>
      <c r="F40" s="102"/>
      <c r="G40" s="102"/>
      <c r="H40" s="102"/>
      <c r="I40" s="102"/>
      <c r="J40" s="102"/>
      <c r="K40" s="102"/>
      <c r="L40" s="102"/>
    </row>
    <row r="41" spans="1:12">
      <c r="A41" s="100"/>
      <c r="B41" s="100"/>
      <c r="C41" s="100"/>
      <c r="D41" s="101"/>
      <c r="E41" s="102"/>
      <c r="F41" s="102"/>
      <c r="G41" s="102"/>
      <c r="H41" s="102"/>
      <c r="I41" s="102"/>
      <c r="J41" s="102"/>
      <c r="K41" s="102"/>
      <c r="L41" s="102"/>
    </row>
    <row r="42" spans="1:12" ht="15">
      <c r="A42" s="66"/>
      <c r="B42" s="66"/>
      <c r="C42" s="66"/>
      <c r="D42" s="71"/>
      <c r="E42" s="72"/>
      <c r="F42" s="71"/>
      <c r="G42" s="81"/>
      <c r="H42" s="71"/>
      <c r="I42" s="71"/>
      <c r="J42" s="71"/>
      <c r="K42" s="71"/>
    </row>
    <row r="43" spans="1:12" ht="25.5">
      <c r="A43" s="5" t="s">
        <v>4</v>
      </c>
      <c r="B43" s="6" t="s">
        <v>5</v>
      </c>
      <c r="C43" s="7" t="s">
        <v>6</v>
      </c>
      <c r="D43" s="8" t="s">
        <v>8</v>
      </c>
      <c r="E43" s="8" t="s">
        <v>9</v>
      </c>
      <c r="F43" s="8" t="s">
        <v>10</v>
      </c>
      <c r="G43" s="7" t="s">
        <v>11</v>
      </c>
      <c r="H43" s="17" t="s">
        <v>12</v>
      </c>
      <c r="I43" s="17" t="s">
        <v>13</v>
      </c>
      <c r="J43" s="17" t="s">
        <v>14</v>
      </c>
      <c r="K43" s="17" t="s">
        <v>15</v>
      </c>
      <c r="L43" s="17" t="s">
        <v>16</v>
      </c>
    </row>
    <row r="44" spans="1:12" ht="24.75">
      <c r="A44" s="58" t="s">
        <v>17</v>
      </c>
      <c r="B44" s="59" t="s">
        <v>18</v>
      </c>
      <c r="C44" s="60" t="s">
        <v>19</v>
      </c>
      <c r="D44" s="61" t="s">
        <v>21</v>
      </c>
      <c r="E44" s="62" t="s">
        <v>22</v>
      </c>
      <c r="F44" s="62" t="s">
        <v>23</v>
      </c>
      <c r="G44" s="63" t="s">
        <v>24</v>
      </c>
      <c r="H44" s="64" t="s">
        <v>25</v>
      </c>
      <c r="I44" s="64" t="s">
        <v>26</v>
      </c>
      <c r="J44" s="64" t="s">
        <v>27</v>
      </c>
      <c r="K44" s="64" t="s">
        <v>28</v>
      </c>
      <c r="L44" s="67" t="s">
        <v>29</v>
      </c>
    </row>
    <row r="45" spans="1:12">
      <c r="A45" s="15" t="s">
        <v>61</v>
      </c>
      <c r="B45" s="15" t="s">
        <v>62</v>
      </c>
      <c r="C45" s="15" t="s">
        <v>63</v>
      </c>
      <c r="D45" s="15">
        <v>1930</v>
      </c>
      <c r="E45" s="15">
        <v>39</v>
      </c>
      <c r="F45" s="15">
        <f>D45+E45</f>
        <v>1969</v>
      </c>
      <c r="G45" s="65" t="s">
        <v>34</v>
      </c>
      <c r="H45" s="15">
        <v>6.5</v>
      </c>
      <c r="I45" s="15">
        <v>7.5</v>
      </c>
      <c r="J45" s="68" t="s">
        <v>86</v>
      </c>
      <c r="K45" s="15">
        <v>1.4E-2</v>
      </c>
      <c r="L45" s="16" t="s">
        <v>87</v>
      </c>
    </row>
    <row r="46" spans="1:12">
      <c r="A46" t="s">
        <v>40</v>
      </c>
      <c r="D46" s="15">
        <f t="shared" ref="D46:F46" si="1">SUM(D45:D45)</f>
        <v>1930</v>
      </c>
      <c r="E46" s="15">
        <f t="shared" si="1"/>
        <v>39</v>
      </c>
      <c r="F46" s="15">
        <f t="shared" si="1"/>
        <v>1969</v>
      </c>
      <c r="G46" s="82">
        <v>1</v>
      </c>
      <c r="H46" s="20">
        <f>SUM(H45)</f>
        <v>6.5</v>
      </c>
      <c r="I46" s="20">
        <f>SUM(I45)</f>
        <v>7.5</v>
      </c>
      <c r="J46" s="15"/>
      <c r="K46" s="20">
        <f>SUM(K45)</f>
        <v>1.4E-2</v>
      </c>
    </row>
    <row r="48" spans="1:12" ht="26.25">
      <c r="A48" s="89" t="s">
        <v>1</v>
      </c>
      <c r="B48" s="90"/>
      <c r="C48" s="90"/>
      <c r="D48" s="90"/>
      <c r="E48" s="90"/>
      <c r="F48" s="90"/>
      <c r="G48" s="106"/>
      <c r="H48" s="90"/>
      <c r="I48" s="90"/>
      <c r="J48" s="90"/>
      <c r="K48" s="90"/>
      <c r="L48" s="66"/>
    </row>
    <row r="49" spans="1:12" ht="15">
      <c r="A49" s="91" t="s">
        <v>2</v>
      </c>
      <c r="B49" s="91"/>
      <c r="C49" s="91"/>
      <c r="D49" s="92">
        <f ca="1">TODAY()</f>
        <v>45797</v>
      </c>
      <c r="E49" s="92"/>
      <c r="F49" s="92"/>
      <c r="G49" s="107"/>
      <c r="H49" s="92"/>
      <c r="I49" s="92"/>
      <c r="J49" s="92"/>
      <c r="K49" s="92"/>
      <c r="L49" s="66"/>
    </row>
    <row r="50" spans="1:12">
      <c r="A50" s="99" t="s">
        <v>3</v>
      </c>
      <c r="B50" s="100"/>
      <c r="C50" s="100"/>
      <c r="D50" s="101"/>
      <c r="E50" s="102"/>
      <c r="F50" s="102"/>
      <c r="G50" s="102"/>
      <c r="H50" s="102"/>
      <c r="I50" s="102"/>
      <c r="J50" s="102"/>
      <c r="K50" s="102"/>
      <c r="L50" s="102"/>
    </row>
    <row r="51" spans="1:12">
      <c r="A51" s="100"/>
      <c r="B51" s="100"/>
      <c r="C51" s="100"/>
      <c r="D51" s="101"/>
      <c r="E51" s="102"/>
      <c r="F51" s="102"/>
      <c r="G51" s="102"/>
      <c r="H51" s="102"/>
      <c r="I51" s="102"/>
      <c r="J51" s="102"/>
      <c r="K51" s="102"/>
      <c r="L51" s="102"/>
    </row>
    <row r="52" spans="1:12" ht="15">
      <c r="A52" s="66"/>
      <c r="B52" s="66"/>
      <c r="C52" s="66"/>
      <c r="D52" s="71"/>
      <c r="E52" s="72"/>
      <c r="F52" s="71"/>
      <c r="G52" s="81"/>
      <c r="H52" s="71"/>
      <c r="I52" s="71"/>
      <c r="J52" s="71"/>
      <c r="K52" s="71"/>
    </row>
    <row r="53" spans="1:12" ht="25.5">
      <c r="A53" s="5" t="s">
        <v>4</v>
      </c>
      <c r="B53" s="6" t="s">
        <v>5</v>
      </c>
      <c r="C53" s="7" t="s">
        <v>6</v>
      </c>
      <c r="D53" s="8" t="s">
        <v>8</v>
      </c>
      <c r="E53" s="8" t="s">
        <v>9</v>
      </c>
      <c r="F53" s="8" t="s">
        <v>10</v>
      </c>
      <c r="G53" s="7" t="s">
        <v>11</v>
      </c>
      <c r="H53" s="17" t="s">
        <v>12</v>
      </c>
      <c r="I53" s="17" t="s">
        <v>13</v>
      </c>
      <c r="J53" s="17" t="s">
        <v>14</v>
      </c>
      <c r="K53" s="17" t="s">
        <v>15</v>
      </c>
      <c r="L53" s="17" t="s">
        <v>16</v>
      </c>
    </row>
    <row r="54" spans="1:12" ht="24.75">
      <c r="A54" s="58" t="s">
        <v>17</v>
      </c>
      <c r="B54" s="59" t="s">
        <v>18</v>
      </c>
      <c r="C54" s="60" t="s">
        <v>19</v>
      </c>
      <c r="D54" s="61" t="s">
        <v>21</v>
      </c>
      <c r="E54" s="62" t="s">
        <v>22</v>
      </c>
      <c r="F54" s="62" t="s">
        <v>23</v>
      </c>
      <c r="G54" s="63" t="s">
        <v>24</v>
      </c>
      <c r="H54" s="64" t="s">
        <v>25</v>
      </c>
      <c r="I54" s="64" t="s">
        <v>26</v>
      </c>
      <c r="J54" s="64" t="s">
        <v>27</v>
      </c>
      <c r="K54" s="64" t="s">
        <v>28</v>
      </c>
      <c r="L54" s="67" t="s">
        <v>29</v>
      </c>
    </row>
    <row r="55" spans="1:12" ht="54">
      <c r="A55" s="15" t="s">
        <v>61</v>
      </c>
      <c r="B55" s="15" t="s">
        <v>64</v>
      </c>
      <c r="C55" s="15" t="s">
        <v>63</v>
      </c>
      <c r="D55" s="15">
        <v>6300</v>
      </c>
      <c r="E55" s="15"/>
      <c r="F55" s="15">
        <f>D55+E55</f>
        <v>6300</v>
      </c>
      <c r="G55" s="65" t="s">
        <v>88</v>
      </c>
      <c r="H55" s="15">
        <v>21</v>
      </c>
      <c r="I55" s="15">
        <v>22</v>
      </c>
      <c r="J55" s="68" t="s">
        <v>82</v>
      </c>
      <c r="K55" s="15">
        <v>3.9E-2</v>
      </c>
      <c r="L55" s="16" t="s">
        <v>89</v>
      </c>
    </row>
    <row r="56" spans="1:12">
      <c r="B56" s="15"/>
      <c r="C56" s="15"/>
      <c r="D56" s="15">
        <v>6300</v>
      </c>
      <c r="E56" s="15"/>
      <c r="F56" s="15">
        <f t="shared" ref="F56:F63" si="2">D56+E56</f>
        <v>6300</v>
      </c>
      <c r="G56" s="65" t="s">
        <v>90</v>
      </c>
      <c r="H56" s="15">
        <v>21</v>
      </c>
      <c r="I56" s="15">
        <v>22</v>
      </c>
      <c r="J56" s="68" t="s">
        <v>82</v>
      </c>
      <c r="K56" s="15">
        <v>3.9E-2</v>
      </c>
      <c r="L56" s="15"/>
    </row>
    <row r="57" spans="1:12">
      <c r="B57" s="15"/>
      <c r="C57" s="15"/>
      <c r="D57" s="15">
        <v>6300</v>
      </c>
      <c r="E57" s="15"/>
      <c r="F57" s="15">
        <f t="shared" si="2"/>
        <v>6300</v>
      </c>
      <c r="G57" s="65" t="s">
        <v>91</v>
      </c>
      <c r="H57" s="15">
        <v>21</v>
      </c>
      <c r="I57" s="15">
        <v>22</v>
      </c>
      <c r="J57" s="68" t="s">
        <v>82</v>
      </c>
      <c r="K57" s="15">
        <v>3.9E-2</v>
      </c>
      <c r="L57" s="15"/>
    </row>
    <row r="58" spans="1:12">
      <c r="B58" s="15"/>
      <c r="C58" s="15"/>
      <c r="D58" s="15">
        <v>6300</v>
      </c>
      <c r="E58" s="15"/>
      <c r="F58" s="15">
        <f t="shared" si="2"/>
        <v>6300</v>
      </c>
      <c r="G58" s="65" t="s">
        <v>92</v>
      </c>
      <c r="H58" s="15">
        <v>21</v>
      </c>
      <c r="I58" s="15">
        <v>22</v>
      </c>
      <c r="J58" s="68" t="s">
        <v>82</v>
      </c>
      <c r="K58" s="15">
        <v>3.9E-2</v>
      </c>
      <c r="L58" s="15"/>
    </row>
    <row r="59" spans="1:12">
      <c r="B59" s="15"/>
      <c r="C59" s="15"/>
      <c r="D59" s="15">
        <v>6300</v>
      </c>
      <c r="E59" s="15"/>
      <c r="F59" s="15">
        <f t="shared" si="2"/>
        <v>6300</v>
      </c>
      <c r="G59" s="65" t="s">
        <v>93</v>
      </c>
      <c r="H59" s="15">
        <v>21</v>
      </c>
      <c r="I59" s="15">
        <v>22</v>
      </c>
      <c r="J59" s="68" t="s">
        <v>82</v>
      </c>
      <c r="K59" s="15">
        <v>3.9E-2</v>
      </c>
      <c r="L59" s="15"/>
    </row>
    <row r="60" spans="1:12">
      <c r="B60" s="15"/>
      <c r="C60" s="15"/>
      <c r="D60" s="15">
        <v>6300</v>
      </c>
      <c r="E60" s="15"/>
      <c r="F60" s="15">
        <f t="shared" si="2"/>
        <v>6300</v>
      </c>
      <c r="G60" s="65" t="s">
        <v>94</v>
      </c>
      <c r="H60" s="15">
        <v>21</v>
      </c>
      <c r="I60" s="15">
        <v>22</v>
      </c>
      <c r="J60" s="68" t="s">
        <v>82</v>
      </c>
      <c r="K60" s="15">
        <v>3.9E-2</v>
      </c>
      <c r="L60" s="15"/>
    </row>
    <row r="61" spans="1:12">
      <c r="B61" s="15"/>
      <c r="C61" s="15"/>
      <c r="D61" s="15">
        <v>6300</v>
      </c>
      <c r="E61" s="15"/>
      <c r="F61" s="15">
        <f t="shared" si="2"/>
        <v>6300</v>
      </c>
      <c r="G61" s="65" t="s">
        <v>95</v>
      </c>
      <c r="H61" s="15">
        <v>21</v>
      </c>
      <c r="I61" s="15">
        <v>22</v>
      </c>
      <c r="J61" s="68" t="s">
        <v>82</v>
      </c>
      <c r="K61" s="15">
        <v>3.9E-2</v>
      </c>
      <c r="L61" s="15"/>
    </row>
    <row r="62" spans="1:12">
      <c r="B62" s="15"/>
      <c r="C62" s="15"/>
      <c r="D62" s="15">
        <v>6300</v>
      </c>
      <c r="E62" s="15"/>
      <c r="F62" s="15">
        <f t="shared" si="2"/>
        <v>6300</v>
      </c>
      <c r="G62" s="65" t="s">
        <v>96</v>
      </c>
      <c r="H62" s="15">
        <v>21</v>
      </c>
      <c r="I62" s="15">
        <v>22</v>
      </c>
      <c r="J62" s="68" t="s">
        <v>82</v>
      </c>
      <c r="K62" s="15">
        <v>3.9E-2</v>
      </c>
      <c r="L62" s="15"/>
    </row>
    <row r="63" spans="1:12">
      <c r="B63" s="15"/>
      <c r="C63" s="15"/>
      <c r="D63" s="15">
        <v>5557</v>
      </c>
      <c r="E63" s="15">
        <v>1119</v>
      </c>
      <c r="F63" s="15">
        <f t="shared" si="2"/>
        <v>6676</v>
      </c>
      <c r="G63" s="65" t="s">
        <v>97</v>
      </c>
      <c r="H63" s="15">
        <v>22</v>
      </c>
      <c r="I63" s="15">
        <v>23</v>
      </c>
      <c r="J63" s="68" t="s">
        <v>98</v>
      </c>
      <c r="K63" s="15">
        <v>4.1000000000000002E-2</v>
      </c>
      <c r="L63" s="15"/>
    </row>
    <row r="64" spans="1:12">
      <c r="A64" t="s">
        <v>40</v>
      </c>
      <c r="D64" s="15">
        <f>SUM(D55:D63)</f>
        <v>55957</v>
      </c>
      <c r="E64" s="15">
        <f>SUM(E55:E63)</f>
        <v>1119</v>
      </c>
      <c r="F64" s="15">
        <f>SUM(F55:F63)</f>
        <v>57076</v>
      </c>
      <c r="G64" s="82">
        <v>9</v>
      </c>
      <c r="H64" s="20">
        <f>SUM(H55:H63)</f>
        <v>190</v>
      </c>
      <c r="I64" s="20">
        <f>SUM(I55:I63)</f>
        <v>199</v>
      </c>
      <c r="J64" s="15"/>
      <c r="K64" s="20">
        <f>SUM(K55:K63)</f>
        <v>0.35299999999999998</v>
      </c>
    </row>
    <row r="66" spans="1:12" ht="26.25">
      <c r="A66" s="89" t="s">
        <v>1</v>
      </c>
      <c r="B66" s="90"/>
      <c r="C66" s="90"/>
      <c r="D66" s="90"/>
      <c r="E66" s="90"/>
      <c r="F66" s="90"/>
      <c r="G66" s="106"/>
      <c r="H66" s="90"/>
      <c r="I66" s="90"/>
      <c r="J66" s="90"/>
      <c r="K66" s="90"/>
      <c r="L66" s="66"/>
    </row>
    <row r="67" spans="1:12" ht="15">
      <c r="A67" s="91" t="s">
        <v>2</v>
      </c>
      <c r="B67" s="91"/>
      <c r="C67" s="91"/>
      <c r="D67" s="92">
        <f ca="1">TODAY()</f>
        <v>45797</v>
      </c>
      <c r="E67" s="92"/>
      <c r="F67" s="92"/>
      <c r="G67" s="107"/>
      <c r="H67" s="92"/>
      <c r="I67" s="92"/>
      <c r="J67" s="92"/>
      <c r="K67" s="92"/>
      <c r="L67" s="66"/>
    </row>
    <row r="68" spans="1:12">
      <c r="A68" s="99" t="s">
        <v>3</v>
      </c>
      <c r="B68" s="100"/>
      <c r="C68" s="100"/>
      <c r="D68" s="101"/>
      <c r="E68" s="102"/>
      <c r="F68" s="102"/>
      <c r="G68" s="102"/>
      <c r="H68" s="102"/>
      <c r="I68" s="102"/>
      <c r="J68" s="102"/>
      <c r="K68" s="102"/>
      <c r="L68" s="102"/>
    </row>
    <row r="69" spans="1:12">
      <c r="A69" s="100"/>
      <c r="B69" s="100"/>
      <c r="C69" s="100"/>
      <c r="D69" s="101"/>
      <c r="E69" s="102"/>
      <c r="F69" s="102"/>
      <c r="G69" s="102"/>
      <c r="H69" s="102"/>
      <c r="I69" s="102"/>
      <c r="J69" s="102"/>
      <c r="K69" s="102"/>
      <c r="L69" s="102"/>
    </row>
    <row r="70" spans="1:12" ht="15">
      <c r="A70" s="66"/>
      <c r="B70" s="66"/>
      <c r="C70" s="66"/>
      <c r="D70" s="71"/>
      <c r="E70" s="72"/>
      <c r="F70" s="71"/>
      <c r="G70" s="81"/>
      <c r="H70" s="71"/>
      <c r="I70" s="71"/>
      <c r="J70" s="71"/>
      <c r="K70" s="71"/>
    </row>
    <row r="71" spans="1:12" ht="25.5">
      <c r="A71" s="5" t="s">
        <v>4</v>
      </c>
      <c r="B71" s="6" t="s">
        <v>5</v>
      </c>
      <c r="C71" s="7" t="s">
        <v>6</v>
      </c>
      <c r="D71" s="8" t="s">
        <v>8</v>
      </c>
      <c r="E71" s="8" t="s">
        <v>9</v>
      </c>
      <c r="F71" s="8" t="s">
        <v>10</v>
      </c>
      <c r="G71" s="7" t="s">
        <v>11</v>
      </c>
      <c r="H71" s="17" t="s">
        <v>12</v>
      </c>
      <c r="I71" s="17" t="s">
        <v>13</v>
      </c>
      <c r="J71" s="17" t="s">
        <v>14</v>
      </c>
      <c r="K71" s="17" t="s">
        <v>15</v>
      </c>
      <c r="L71" s="17" t="s">
        <v>16</v>
      </c>
    </row>
    <row r="72" spans="1:12" ht="24.75">
      <c r="A72" s="58" t="s">
        <v>17</v>
      </c>
      <c r="B72" s="59" t="s">
        <v>18</v>
      </c>
      <c r="C72" s="60" t="s">
        <v>19</v>
      </c>
      <c r="D72" s="61" t="s">
        <v>21</v>
      </c>
      <c r="E72" s="62" t="s">
        <v>22</v>
      </c>
      <c r="F72" s="62" t="s">
        <v>23</v>
      </c>
      <c r="G72" s="63" t="s">
        <v>24</v>
      </c>
      <c r="H72" s="64" t="s">
        <v>25</v>
      </c>
      <c r="I72" s="64" t="s">
        <v>26</v>
      </c>
      <c r="J72" s="64" t="s">
        <v>27</v>
      </c>
      <c r="K72" s="64" t="s">
        <v>28</v>
      </c>
      <c r="L72" s="67" t="s">
        <v>29</v>
      </c>
    </row>
    <row r="73" spans="1:12">
      <c r="A73" s="15" t="s">
        <v>61</v>
      </c>
      <c r="B73" s="15" t="s">
        <v>64</v>
      </c>
      <c r="C73" s="15" t="s">
        <v>63</v>
      </c>
      <c r="D73" s="15">
        <v>6300</v>
      </c>
      <c r="E73" s="15"/>
      <c r="F73" s="15">
        <f>D73+E73</f>
        <v>6300</v>
      </c>
      <c r="G73" s="65" t="s">
        <v>99</v>
      </c>
      <c r="H73" s="15">
        <v>21</v>
      </c>
      <c r="I73" s="15">
        <v>22</v>
      </c>
      <c r="J73" s="68" t="s">
        <v>82</v>
      </c>
      <c r="K73" s="15">
        <v>3.9E-2</v>
      </c>
      <c r="L73" s="15" t="s">
        <v>100</v>
      </c>
    </row>
    <row r="74" spans="1:12">
      <c r="B74" s="15"/>
      <c r="C74" s="15"/>
      <c r="D74" s="15">
        <v>6300</v>
      </c>
      <c r="E74" s="15"/>
      <c r="F74" s="15">
        <f t="shared" ref="F74:F83" si="3">D74+E74</f>
        <v>6300</v>
      </c>
      <c r="G74" s="65" t="s">
        <v>101</v>
      </c>
      <c r="H74" s="15">
        <v>21</v>
      </c>
      <c r="I74" s="15">
        <v>22</v>
      </c>
      <c r="J74" s="68" t="s">
        <v>82</v>
      </c>
      <c r="K74" s="15">
        <v>3.9E-2</v>
      </c>
      <c r="L74" s="15"/>
    </row>
    <row r="75" spans="1:12">
      <c r="B75" s="15"/>
      <c r="C75" s="15"/>
      <c r="D75" s="15">
        <v>6300</v>
      </c>
      <c r="E75" s="15"/>
      <c r="F75" s="15">
        <f t="shared" si="3"/>
        <v>6300</v>
      </c>
      <c r="G75" s="65" t="s">
        <v>102</v>
      </c>
      <c r="H75" s="15">
        <v>21</v>
      </c>
      <c r="I75" s="15">
        <v>22</v>
      </c>
      <c r="J75" s="68" t="s">
        <v>82</v>
      </c>
      <c r="K75" s="15">
        <v>3.9E-2</v>
      </c>
      <c r="L75" s="15"/>
    </row>
    <row r="76" spans="1:12">
      <c r="B76" s="15"/>
      <c r="C76" s="15"/>
      <c r="D76" s="15">
        <v>6300</v>
      </c>
      <c r="E76" s="15"/>
      <c r="F76" s="15">
        <f t="shared" si="3"/>
        <v>6300</v>
      </c>
      <c r="G76" s="65" t="s">
        <v>103</v>
      </c>
      <c r="H76" s="15">
        <v>21</v>
      </c>
      <c r="I76" s="15">
        <v>22</v>
      </c>
      <c r="J76" s="68" t="s">
        <v>82</v>
      </c>
      <c r="K76" s="15">
        <v>3.9E-2</v>
      </c>
      <c r="L76" s="15"/>
    </row>
    <row r="77" spans="1:12">
      <c r="B77" s="15"/>
      <c r="C77" s="15"/>
      <c r="D77" s="15">
        <v>6300</v>
      </c>
      <c r="E77" s="15"/>
      <c r="F77" s="15">
        <f t="shared" si="3"/>
        <v>6300</v>
      </c>
      <c r="G77" s="65" t="s">
        <v>104</v>
      </c>
      <c r="H77" s="15">
        <v>21</v>
      </c>
      <c r="I77" s="15">
        <v>22</v>
      </c>
      <c r="J77" s="68" t="s">
        <v>82</v>
      </c>
      <c r="K77" s="15">
        <v>3.9E-2</v>
      </c>
      <c r="L77" s="15"/>
    </row>
    <row r="78" spans="1:12">
      <c r="B78" s="15"/>
      <c r="C78" s="15"/>
      <c r="D78" s="15">
        <v>6300</v>
      </c>
      <c r="E78" s="15"/>
      <c r="F78" s="15">
        <f t="shared" si="3"/>
        <v>6300</v>
      </c>
      <c r="G78" s="65" t="s">
        <v>105</v>
      </c>
      <c r="H78" s="15">
        <v>21</v>
      </c>
      <c r="I78" s="15">
        <v>22</v>
      </c>
      <c r="J78" s="68" t="s">
        <v>82</v>
      </c>
      <c r="K78" s="15">
        <v>3.9E-2</v>
      </c>
      <c r="L78" s="15"/>
    </row>
    <row r="79" spans="1:12">
      <c r="B79" s="15"/>
      <c r="C79" s="15"/>
      <c r="D79" s="15">
        <v>6300</v>
      </c>
      <c r="E79" s="15"/>
      <c r="F79" s="15">
        <f t="shared" si="3"/>
        <v>6300</v>
      </c>
      <c r="G79" s="65" t="s">
        <v>106</v>
      </c>
      <c r="H79" s="15">
        <v>21</v>
      </c>
      <c r="I79" s="15">
        <v>22</v>
      </c>
      <c r="J79" s="68" t="s">
        <v>82</v>
      </c>
      <c r="K79" s="15">
        <v>3.9E-2</v>
      </c>
      <c r="L79" s="15"/>
    </row>
    <row r="80" spans="1:12">
      <c r="B80" s="15"/>
      <c r="C80" s="15"/>
      <c r="D80" s="15">
        <v>6300</v>
      </c>
      <c r="E80" s="15"/>
      <c r="F80" s="15">
        <f t="shared" si="3"/>
        <v>6300</v>
      </c>
      <c r="G80" s="65" t="s">
        <v>107</v>
      </c>
      <c r="H80" s="15">
        <v>21</v>
      </c>
      <c r="I80" s="15">
        <v>22</v>
      </c>
      <c r="J80" s="68" t="s">
        <v>82</v>
      </c>
      <c r="K80" s="15">
        <v>3.9E-2</v>
      </c>
      <c r="L80" s="15"/>
    </row>
    <row r="81" spans="1:12">
      <c r="B81" s="15"/>
      <c r="C81" s="15"/>
      <c r="D81" s="15">
        <v>6300</v>
      </c>
      <c r="E81" s="15"/>
      <c r="F81" s="15">
        <f t="shared" si="3"/>
        <v>6300</v>
      </c>
      <c r="G81" s="65" t="s">
        <v>108</v>
      </c>
      <c r="H81" s="15">
        <v>21</v>
      </c>
      <c r="I81" s="15">
        <v>22</v>
      </c>
      <c r="J81" s="68" t="s">
        <v>82</v>
      </c>
      <c r="K81" s="15">
        <v>3.9E-2</v>
      </c>
      <c r="L81" s="15"/>
    </row>
    <row r="82" spans="1:12">
      <c r="B82" s="15"/>
      <c r="C82" s="15"/>
      <c r="D82" s="15">
        <v>6300</v>
      </c>
      <c r="E82" s="15"/>
      <c r="F82" s="15">
        <f t="shared" si="3"/>
        <v>6300</v>
      </c>
      <c r="G82" s="65" t="s">
        <v>109</v>
      </c>
      <c r="H82" s="15">
        <v>21</v>
      </c>
      <c r="I82" s="15">
        <v>22</v>
      </c>
      <c r="J82" s="68" t="s">
        <v>82</v>
      </c>
      <c r="K82" s="15">
        <v>3.9E-2</v>
      </c>
      <c r="L82" s="15"/>
    </row>
    <row r="83" spans="1:12">
      <c r="B83" s="15"/>
      <c r="C83" s="15"/>
      <c r="D83" s="15">
        <v>5268</v>
      </c>
      <c r="E83" s="15">
        <v>1365</v>
      </c>
      <c r="F83" s="15">
        <f t="shared" si="3"/>
        <v>6633</v>
      </c>
      <c r="G83" s="65" t="s">
        <v>110</v>
      </c>
      <c r="H83" s="15">
        <v>22</v>
      </c>
      <c r="I83" s="15">
        <v>23</v>
      </c>
      <c r="J83" s="68" t="s">
        <v>98</v>
      </c>
      <c r="K83" s="15">
        <v>4.1000000000000002E-2</v>
      </c>
      <c r="L83" s="15"/>
    </row>
    <row r="84" spans="1:12">
      <c r="A84" t="s">
        <v>40</v>
      </c>
      <c r="D84" s="15">
        <f>SUM(D73:D83)</f>
        <v>68268</v>
      </c>
      <c r="E84" s="15">
        <f>SUM(E73:E83)</f>
        <v>1365</v>
      </c>
      <c r="F84" s="15">
        <f>SUM(F73:F83)</f>
        <v>69633</v>
      </c>
      <c r="G84" s="82">
        <v>11</v>
      </c>
      <c r="H84" s="20">
        <f>SUM(H73:H83)</f>
        <v>232</v>
      </c>
      <c r="I84" s="20">
        <f>SUM(I73:I83)</f>
        <v>243</v>
      </c>
      <c r="J84" s="15"/>
      <c r="K84" s="20">
        <f>SUM(K73:K83)</f>
        <v>0.43099999999999999</v>
      </c>
    </row>
    <row r="86" spans="1:12" ht="26.25">
      <c r="A86" s="89" t="s">
        <v>1</v>
      </c>
      <c r="B86" s="90"/>
      <c r="C86" s="90"/>
      <c r="D86" s="90"/>
      <c r="E86" s="90"/>
      <c r="F86" s="90"/>
      <c r="G86" s="106"/>
      <c r="H86" s="90"/>
      <c r="I86" s="90"/>
      <c r="J86" s="90"/>
      <c r="K86" s="90"/>
      <c r="L86" s="66"/>
    </row>
    <row r="87" spans="1:12" ht="15">
      <c r="A87" s="91" t="s">
        <v>2</v>
      </c>
      <c r="B87" s="91"/>
      <c r="C87" s="91"/>
      <c r="D87" s="92">
        <f ca="1">TODAY()</f>
        <v>45797</v>
      </c>
      <c r="E87" s="92"/>
      <c r="F87" s="92"/>
      <c r="G87" s="107"/>
      <c r="H87" s="92"/>
      <c r="I87" s="92"/>
      <c r="J87" s="92"/>
      <c r="K87" s="92"/>
      <c r="L87" s="66"/>
    </row>
    <row r="88" spans="1:12">
      <c r="A88" s="99" t="s">
        <v>3</v>
      </c>
      <c r="B88" s="100"/>
      <c r="C88" s="100"/>
      <c r="D88" s="101"/>
      <c r="E88" s="102"/>
      <c r="F88" s="102"/>
      <c r="G88" s="102"/>
      <c r="H88" s="102"/>
      <c r="I88" s="102"/>
      <c r="J88" s="102"/>
      <c r="K88" s="102"/>
      <c r="L88" s="102"/>
    </row>
    <row r="89" spans="1:12">
      <c r="A89" s="100"/>
      <c r="B89" s="100"/>
      <c r="C89" s="100"/>
      <c r="D89" s="101"/>
      <c r="E89" s="102"/>
      <c r="F89" s="102"/>
      <c r="G89" s="102"/>
      <c r="H89" s="102"/>
      <c r="I89" s="102"/>
      <c r="J89" s="102"/>
      <c r="K89" s="102"/>
      <c r="L89" s="102"/>
    </row>
    <row r="90" spans="1:12" ht="15">
      <c r="A90" s="66"/>
      <c r="B90" s="66"/>
      <c r="C90" s="66"/>
      <c r="D90" s="71"/>
      <c r="E90" s="72"/>
      <c r="F90" s="71"/>
      <c r="G90" s="81"/>
      <c r="H90" s="71"/>
      <c r="I90" s="71"/>
      <c r="J90" s="71"/>
      <c r="K90" s="71"/>
    </row>
    <row r="91" spans="1:12" ht="25.5">
      <c r="A91" s="5" t="s">
        <v>4</v>
      </c>
      <c r="B91" s="6" t="s">
        <v>5</v>
      </c>
      <c r="C91" s="7" t="s">
        <v>6</v>
      </c>
      <c r="D91" s="8" t="s">
        <v>8</v>
      </c>
      <c r="E91" s="8" t="s">
        <v>9</v>
      </c>
      <c r="F91" s="8" t="s">
        <v>10</v>
      </c>
      <c r="G91" s="7" t="s">
        <v>11</v>
      </c>
      <c r="H91" s="17" t="s">
        <v>12</v>
      </c>
      <c r="I91" s="17" t="s">
        <v>13</v>
      </c>
      <c r="J91" s="17" t="s">
        <v>14</v>
      </c>
      <c r="K91" s="17" t="s">
        <v>15</v>
      </c>
      <c r="L91" s="17" t="s">
        <v>16</v>
      </c>
    </row>
    <row r="92" spans="1:12" ht="24.75">
      <c r="A92" s="58" t="s">
        <v>17</v>
      </c>
      <c r="B92" s="59" t="s">
        <v>18</v>
      </c>
      <c r="C92" s="60" t="s">
        <v>19</v>
      </c>
      <c r="D92" s="61" t="s">
        <v>21</v>
      </c>
      <c r="E92" s="62" t="s">
        <v>22</v>
      </c>
      <c r="F92" s="62" t="s">
        <v>23</v>
      </c>
      <c r="G92" s="63" t="s">
        <v>24</v>
      </c>
      <c r="H92" s="64" t="s">
        <v>25</v>
      </c>
      <c r="I92" s="64" t="s">
        <v>26</v>
      </c>
      <c r="J92" s="64" t="s">
        <v>27</v>
      </c>
      <c r="K92" s="64" t="s">
        <v>28</v>
      </c>
      <c r="L92" s="67" t="s">
        <v>29</v>
      </c>
    </row>
    <row r="93" spans="1:12" ht="40.5">
      <c r="A93" s="15" t="s">
        <v>61</v>
      </c>
      <c r="B93" s="15" t="s">
        <v>64</v>
      </c>
      <c r="C93" s="15" t="s">
        <v>63</v>
      </c>
      <c r="D93" s="15">
        <v>6300</v>
      </c>
      <c r="E93" s="15"/>
      <c r="F93" s="15">
        <f>D93+E93</f>
        <v>6300</v>
      </c>
      <c r="G93" s="65" t="s">
        <v>111</v>
      </c>
      <c r="H93" s="15">
        <v>21</v>
      </c>
      <c r="I93" s="15">
        <v>22</v>
      </c>
      <c r="J93" s="68" t="s">
        <v>82</v>
      </c>
      <c r="K93" s="15">
        <v>3.9E-2</v>
      </c>
      <c r="L93" s="16" t="s">
        <v>112</v>
      </c>
    </row>
    <row r="94" spans="1:12">
      <c r="B94" s="15"/>
      <c r="C94" s="15"/>
      <c r="D94" s="15">
        <v>6300</v>
      </c>
      <c r="E94" s="15"/>
      <c r="F94" s="15">
        <f t="shared" ref="F94:F109" si="4">D94+E94</f>
        <v>6300</v>
      </c>
      <c r="G94" s="65" t="s">
        <v>113</v>
      </c>
      <c r="H94" s="15">
        <v>21</v>
      </c>
      <c r="I94" s="15">
        <v>22</v>
      </c>
      <c r="J94" s="68" t="s">
        <v>82</v>
      </c>
      <c r="K94" s="15">
        <v>3.9E-2</v>
      </c>
      <c r="L94" s="15"/>
    </row>
    <row r="95" spans="1:12">
      <c r="B95" s="15"/>
      <c r="C95" s="15"/>
      <c r="D95" s="15">
        <v>6300</v>
      </c>
      <c r="E95" s="15"/>
      <c r="F95" s="15">
        <f t="shared" si="4"/>
        <v>6300</v>
      </c>
      <c r="G95" s="65" t="s">
        <v>114</v>
      </c>
      <c r="H95" s="15">
        <v>21</v>
      </c>
      <c r="I95" s="15">
        <v>22</v>
      </c>
      <c r="J95" s="68" t="s">
        <v>82</v>
      </c>
      <c r="K95" s="15">
        <v>3.9E-2</v>
      </c>
      <c r="L95" s="15"/>
    </row>
    <row r="96" spans="1:12">
      <c r="B96" s="15"/>
      <c r="C96" s="15"/>
      <c r="D96" s="15">
        <v>6300</v>
      </c>
      <c r="E96" s="15"/>
      <c r="F96" s="15">
        <f t="shared" si="4"/>
        <v>6300</v>
      </c>
      <c r="G96" s="65" t="s">
        <v>115</v>
      </c>
      <c r="H96" s="15">
        <v>21</v>
      </c>
      <c r="I96" s="15">
        <v>22</v>
      </c>
      <c r="J96" s="68" t="s">
        <v>82</v>
      </c>
      <c r="K96" s="15">
        <v>3.9E-2</v>
      </c>
      <c r="L96" s="15"/>
    </row>
    <row r="97" spans="1:12">
      <c r="B97" s="15"/>
      <c r="C97" s="15"/>
      <c r="D97" s="15">
        <v>6300</v>
      </c>
      <c r="E97" s="15"/>
      <c r="F97" s="15">
        <f t="shared" si="4"/>
        <v>6300</v>
      </c>
      <c r="G97" s="65" t="s">
        <v>116</v>
      </c>
      <c r="H97" s="15">
        <v>21</v>
      </c>
      <c r="I97" s="15">
        <v>22</v>
      </c>
      <c r="J97" s="68" t="s">
        <v>82</v>
      </c>
      <c r="K97" s="15">
        <v>3.9E-2</v>
      </c>
      <c r="L97" s="15"/>
    </row>
    <row r="98" spans="1:12">
      <c r="B98" s="15"/>
      <c r="C98" s="15"/>
      <c r="D98" s="15">
        <v>6300</v>
      </c>
      <c r="E98" s="15"/>
      <c r="F98" s="15">
        <f t="shared" si="4"/>
        <v>6300</v>
      </c>
      <c r="G98" s="65" t="s">
        <v>117</v>
      </c>
      <c r="H98" s="15">
        <v>21</v>
      </c>
      <c r="I98" s="15">
        <v>22</v>
      </c>
      <c r="J98" s="68" t="s">
        <v>82</v>
      </c>
      <c r="K98" s="15">
        <v>3.9E-2</v>
      </c>
      <c r="L98" s="15"/>
    </row>
    <row r="99" spans="1:12">
      <c r="B99" s="15"/>
      <c r="C99" s="15"/>
      <c r="D99" s="15">
        <v>6300</v>
      </c>
      <c r="E99" s="15"/>
      <c r="F99" s="15">
        <f t="shared" si="4"/>
        <v>6300</v>
      </c>
      <c r="G99" s="65" t="s">
        <v>118</v>
      </c>
      <c r="H99" s="15">
        <v>21</v>
      </c>
      <c r="I99" s="15">
        <v>22</v>
      </c>
      <c r="J99" s="68" t="s">
        <v>82</v>
      </c>
      <c r="K99" s="15">
        <v>3.9E-2</v>
      </c>
      <c r="L99" s="15"/>
    </row>
    <row r="100" spans="1:12">
      <c r="B100" s="15"/>
      <c r="C100" s="15"/>
      <c r="D100" s="15">
        <v>6300</v>
      </c>
      <c r="E100" s="15"/>
      <c r="F100" s="15">
        <f t="shared" si="4"/>
        <v>6300</v>
      </c>
      <c r="G100" s="65" t="s">
        <v>119</v>
      </c>
      <c r="H100" s="15">
        <v>21</v>
      </c>
      <c r="I100" s="15">
        <v>22</v>
      </c>
      <c r="J100" s="68" t="s">
        <v>82</v>
      </c>
      <c r="K100" s="15">
        <v>3.9E-2</v>
      </c>
      <c r="L100" s="15"/>
    </row>
    <row r="101" spans="1:12">
      <c r="B101" s="15"/>
      <c r="C101" s="15"/>
      <c r="D101" s="15">
        <v>6300</v>
      </c>
      <c r="E101" s="15"/>
      <c r="F101" s="15">
        <f t="shared" si="4"/>
        <v>6300</v>
      </c>
      <c r="G101" s="65" t="s">
        <v>120</v>
      </c>
      <c r="H101" s="15">
        <v>21</v>
      </c>
      <c r="I101" s="15">
        <v>22</v>
      </c>
      <c r="J101" s="68" t="s">
        <v>82</v>
      </c>
      <c r="K101" s="15">
        <v>3.9E-2</v>
      </c>
      <c r="L101" s="15"/>
    </row>
    <row r="102" spans="1:12">
      <c r="B102" s="15"/>
      <c r="C102" s="15"/>
      <c r="D102" s="15">
        <v>6300</v>
      </c>
      <c r="E102" s="15"/>
      <c r="F102" s="15">
        <f t="shared" si="4"/>
        <v>6300</v>
      </c>
      <c r="G102" s="65" t="s">
        <v>121</v>
      </c>
      <c r="H102" s="15">
        <v>21</v>
      </c>
      <c r="I102" s="15">
        <v>22</v>
      </c>
      <c r="J102" s="68" t="s">
        <v>82</v>
      </c>
      <c r="K102" s="15">
        <v>3.9E-2</v>
      </c>
      <c r="L102" s="15"/>
    </row>
    <row r="103" spans="1:12">
      <c r="B103" s="15"/>
      <c r="C103" s="15"/>
      <c r="D103" s="15">
        <v>6300</v>
      </c>
      <c r="E103" s="15"/>
      <c r="F103" s="15">
        <f t="shared" si="4"/>
        <v>6300</v>
      </c>
      <c r="G103" s="65" t="s">
        <v>122</v>
      </c>
      <c r="H103" s="15">
        <v>21</v>
      </c>
      <c r="I103" s="15">
        <v>22</v>
      </c>
      <c r="J103" s="68" t="s">
        <v>82</v>
      </c>
      <c r="K103" s="15">
        <v>3.9E-2</v>
      </c>
      <c r="L103" s="15"/>
    </row>
    <row r="104" spans="1:12">
      <c r="B104" s="15"/>
      <c r="C104" s="15"/>
      <c r="D104" s="15">
        <v>6300</v>
      </c>
      <c r="E104" s="15"/>
      <c r="F104" s="15">
        <f t="shared" si="4"/>
        <v>6300</v>
      </c>
      <c r="G104" s="65" t="s">
        <v>123</v>
      </c>
      <c r="H104" s="15">
        <v>21</v>
      </c>
      <c r="I104" s="15">
        <v>22</v>
      </c>
      <c r="J104" s="68" t="s">
        <v>82</v>
      </c>
      <c r="K104" s="15">
        <v>3.9E-2</v>
      </c>
      <c r="L104" s="15"/>
    </row>
    <row r="105" spans="1:12">
      <c r="B105" s="15"/>
      <c r="C105" s="15"/>
      <c r="D105" s="15">
        <v>6300</v>
      </c>
      <c r="E105" s="15"/>
      <c r="F105" s="15">
        <f t="shared" si="4"/>
        <v>6300</v>
      </c>
      <c r="G105" s="65" t="s">
        <v>124</v>
      </c>
      <c r="H105" s="15">
        <v>21</v>
      </c>
      <c r="I105" s="15">
        <v>22</v>
      </c>
      <c r="J105" s="68" t="s">
        <v>82</v>
      </c>
      <c r="K105" s="15">
        <v>3.9E-2</v>
      </c>
      <c r="L105" s="15"/>
    </row>
    <row r="106" spans="1:12">
      <c r="B106" s="15"/>
      <c r="C106" s="15"/>
      <c r="D106" s="15">
        <v>6300</v>
      </c>
      <c r="E106" s="15"/>
      <c r="F106" s="15">
        <f t="shared" si="4"/>
        <v>6300</v>
      </c>
      <c r="G106" s="65" t="s">
        <v>125</v>
      </c>
      <c r="H106" s="15">
        <v>21</v>
      </c>
      <c r="I106" s="15">
        <v>22</v>
      </c>
      <c r="J106" s="68" t="s">
        <v>82</v>
      </c>
      <c r="K106" s="15">
        <v>3.9E-2</v>
      </c>
      <c r="L106" s="15"/>
    </row>
    <row r="107" spans="1:12">
      <c r="B107" s="15"/>
      <c r="C107" s="15"/>
      <c r="D107" s="15">
        <v>6300</v>
      </c>
      <c r="E107" s="15"/>
      <c r="F107" s="15">
        <f t="shared" si="4"/>
        <v>6300</v>
      </c>
      <c r="G107" s="65" t="s">
        <v>126</v>
      </c>
      <c r="H107" s="15">
        <v>21</v>
      </c>
      <c r="I107" s="15">
        <v>22</v>
      </c>
      <c r="J107" s="68" t="s">
        <v>82</v>
      </c>
      <c r="K107" s="15">
        <v>3.9E-2</v>
      </c>
      <c r="L107" s="15"/>
    </row>
    <row r="108" spans="1:12">
      <c r="B108" s="15"/>
      <c r="C108" s="15"/>
      <c r="D108" s="15">
        <v>6300</v>
      </c>
      <c r="E108" s="15"/>
      <c r="F108" s="15">
        <f t="shared" si="4"/>
        <v>6300</v>
      </c>
      <c r="G108" s="65" t="s">
        <v>127</v>
      </c>
      <c r="H108" s="15">
        <v>21</v>
      </c>
      <c r="I108" s="15">
        <v>22</v>
      </c>
      <c r="J108" s="68" t="s">
        <v>82</v>
      </c>
      <c r="K108" s="15">
        <v>3.9E-2</v>
      </c>
      <c r="L108" s="15"/>
    </row>
    <row r="109" spans="1:12">
      <c r="B109" s="15"/>
      <c r="C109" s="15"/>
      <c r="D109" s="15">
        <v>1036</v>
      </c>
      <c r="E109" s="15">
        <v>2037</v>
      </c>
      <c r="F109" s="15">
        <f t="shared" si="4"/>
        <v>3073</v>
      </c>
      <c r="G109" s="65" t="s">
        <v>128</v>
      </c>
      <c r="H109" s="15">
        <v>10.5</v>
      </c>
      <c r="I109" s="15">
        <v>11.5</v>
      </c>
      <c r="J109" s="68" t="s">
        <v>129</v>
      </c>
      <c r="K109" s="15">
        <v>1.9E-2</v>
      </c>
      <c r="L109" s="15"/>
    </row>
    <row r="110" spans="1:12">
      <c r="A110" t="s">
        <v>40</v>
      </c>
      <c r="D110" s="15">
        <f>SUM(D93:D109)</f>
        <v>101836</v>
      </c>
      <c r="E110" s="15">
        <f>SUM(E93:E109)</f>
        <v>2037</v>
      </c>
      <c r="F110" s="15">
        <f>SUM(F93:F109)</f>
        <v>103873</v>
      </c>
      <c r="G110" s="82">
        <v>17</v>
      </c>
      <c r="H110" s="20">
        <f>SUM(H93:H109)</f>
        <v>346.5</v>
      </c>
      <c r="I110" s="20">
        <f>SUM(I93:I109)</f>
        <v>363.5</v>
      </c>
      <c r="J110" s="15"/>
      <c r="K110" s="20">
        <f>SUM(K93:K109)</f>
        <v>0.64300000000000002</v>
      </c>
    </row>
    <row r="112" spans="1:12" ht="26.25">
      <c r="A112" s="89" t="s">
        <v>1</v>
      </c>
      <c r="B112" s="90"/>
      <c r="C112" s="90"/>
      <c r="D112" s="90"/>
      <c r="E112" s="90"/>
      <c r="F112" s="90"/>
      <c r="G112" s="106"/>
      <c r="H112" s="90"/>
      <c r="I112" s="90"/>
      <c r="J112" s="90"/>
      <c r="K112" s="90"/>
      <c r="L112" s="66"/>
    </row>
    <row r="113" spans="1:12" ht="15">
      <c r="A113" s="91" t="s">
        <v>2</v>
      </c>
      <c r="B113" s="91"/>
      <c r="C113" s="91"/>
      <c r="D113" s="92">
        <f ca="1">TODAY()</f>
        <v>45797</v>
      </c>
      <c r="E113" s="92"/>
      <c r="F113" s="92"/>
      <c r="G113" s="107"/>
      <c r="H113" s="92"/>
      <c r="I113" s="92"/>
      <c r="J113" s="92"/>
      <c r="K113" s="92"/>
      <c r="L113" s="66"/>
    </row>
    <row r="114" spans="1:12">
      <c r="A114" s="99" t="s">
        <v>3</v>
      </c>
      <c r="B114" s="100"/>
      <c r="C114" s="100"/>
      <c r="D114" s="101"/>
      <c r="E114" s="102"/>
      <c r="F114" s="102"/>
      <c r="G114" s="102"/>
      <c r="H114" s="102"/>
      <c r="I114" s="102"/>
      <c r="J114" s="102"/>
      <c r="K114" s="102"/>
      <c r="L114" s="102"/>
    </row>
    <row r="115" spans="1:12">
      <c r="A115" s="100"/>
      <c r="B115" s="100"/>
      <c r="C115" s="100"/>
      <c r="D115" s="101"/>
      <c r="E115" s="102"/>
      <c r="F115" s="102"/>
      <c r="G115" s="102"/>
      <c r="H115" s="102"/>
      <c r="I115" s="102"/>
      <c r="J115" s="102"/>
      <c r="K115" s="102"/>
      <c r="L115" s="102"/>
    </row>
    <row r="116" spans="1:12" ht="15">
      <c r="A116" s="66"/>
      <c r="B116" s="66"/>
      <c r="C116" s="66"/>
      <c r="D116" s="71"/>
      <c r="E116" s="72"/>
      <c r="F116" s="71"/>
      <c r="G116" s="81"/>
      <c r="H116" s="71"/>
      <c r="I116" s="71"/>
      <c r="J116" s="71"/>
      <c r="K116" s="71"/>
    </row>
    <row r="117" spans="1:12" ht="25.5">
      <c r="A117" s="5" t="s">
        <v>4</v>
      </c>
      <c r="B117" s="6" t="s">
        <v>5</v>
      </c>
      <c r="C117" s="7" t="s">
        <v>6</v>
      </c>
      <c r="D117" s="8" t="s">
        <v>8</v>
      </c>
      <c r="E117" s="8" t="s">
        <v>9</v>
      </c>
      <c r="F117" s="8" t="s">
        <v>10</v>
      </c>
      <c r="G117" s="7" t="s">
        <v>11</v>
      </c>
      <c r="H117" s="17" t="s">
        <v>12</v>
      </c>
      <c r="I117" s="17" t="s">
        <v>13</v>
      </c>
      <c r="J117" s="17" t="s">
        <v>14</v>
      </c>
      <c r="K117" s="17" t="s">
        <v>15</v>
      </c>
      <c r="L117" s="17" t="s">
        <v>16</v>
      </c>
    </row>
    <row r="118" spans="1:12" ht="24.75">
      <c r="A118" s="58" t="s">
        <v>17</v>
      </c>
      <c r="B118" s="59" t="s">
        <v>18</v>
      </c>
      <c r="C118" s="60" t="s">
        <v>19</v>
      </c>
      <c r="D118" s="61" t="s">
        <v>21</v>
      </c>
      <c r="E118" s="62" t="s">
        <v>22</v>
      </c>
      <c r="F118" s="62" t="s">
        <v>23</v>
      </c>
      <c r="G118" s="63" t="s">
        <v>24</v>
      </c>
      <c r="H118" s="64" t="s">
        <v>25</v>
      </c>
      <c r="I118" s="64" t="s">
        <v>26</v>
      </c>
      <c r="J118" s="64" t="s">
        <v>27</v>
      </c>
      <c r="K118" s="64" t="s">
        <v>28</v>
      </c>
      <c r="L118" s="67" t="s">
        <v>29</v>
      </c>
    </row>
    <row r="119" spans="1:12">
      <c r="A119" s="15" t="s">
        <v>61</v>
      </c>
      <c r="B119" s="15" t="s">
        <v>64</v>
      </c>
      <c r="C119" s="15" t="s">
        <v>63</v>
      </c>
      <c r="D119" s="15">
        <v>6300</v>
      </c>
      <c r="E119" s="15"/>
      <c r="F119" s="15">
        <f>D119+E119</f>
        <v>6300</v>
      </c>
      <c r="G119" s="65" t="s">
        <v>130</v>
      </c>
      <c r="H119" s="15">
        <v>21</v>
      </c>
      <c r="I119" s="15">
        <v>22</v>
      </c>
      <c r="J119" s="68" t="s">
        <v>82</v>
      </c>
      <c r="K119" s="15">
        <v>3.9E-2</v>
      </c>
      <c r="L119" s="15" t="s">
        <v>131</v>
      </c>
    </row>
    <row r="120" spans="1:12">
      <c r="B120" s="15"/>
      <c r="C120" s="15"/>
      <c r="D120" s="15">
        <v>6300</v>
      </c>
      <c r="E120" s="15"/>
      <c r="F120" s="15">
        <f>D120+E120</f>
        <v>6300</v>
      </c>
      <c r="G120" s="65" t="s">
        <v>132</v>
      </c>
      <c r="H120" s="15">
        <v>21</v>
      </c>
      <c r="I120" s="15">
        <v>22</v>
      </c>
      <c r="J120" s="68" t="s">
        <v>82</v>
      </c>
      <c r="K120" s="15">
        <v>3.9E-2</v>
      </c>
      <c r="L120" s="15"/>
    </row>
    <row r="121" spans="1:12">
      <c r="B121" s="15"/>
      <c r="C121" s="15"/>
      <c r="D121" s="15">
        <v>4050</v>
      </c>
      <c r="E121" s="15">
        <v>333</v>
      </c>
      <c r="F121" s="15">
        <f>D121+E121</f>
        <v>4383</v>
      </c>
      <c r="G121" s="65" t="s">
        <v>133</v>
      </c>
      <c r="H121" s="15">
        <v>14.7</v>
      </c>
      <c r="I121" s="15">
        <v>15.7</v>
      </c>
      <c r="J121" s="68" t="s">
        <v>134</v>
      </c>
      <c r="K121" s="15">
        <v>2.8000000000000001E-2</v>
      </c>
      <c r="L121" s="15"/>
    </row>
    <row r="122" spans="1:12">
      <c r="A122" t="s">
        <v>40</v>
      </c>
      <c r="D122" s="15">
        <f>SUM(D119:D121)</f>
        <v>16650</v>
      </c>
      <c r="E122" s="15">
        <f>SUM(E119:E121)</f>
        <v>333</v>
      </c>
      <c r="F122" s="15">
        <f>SUM(F119:F121)</f>
        <v>16983</v>
      </c>
      <c r="G122" s="82">
        <v>3</v>
      </c>
      <c r="H122" s="20">
        <f>SUM(H119:H121)</f>
        <v>56.7</v>
      </c>
      <c r="I122" s="20">
        <f>SUM(I119:I121)</f>
        <v>59.7</v>
      </c>
      <c r="J122" s="15"/>
      <c r="K122" s="20">
        <f>SUM(K119:K121)</f>
        <v>0.106</v>
      </c>
    </row>
    <row r="124" spans="1:12" ht="26.25">
      <c r="A124" s="89" t="s">
        <v>1</v>
      </c>
      <c r="B124" s="90"/>
      <c r="C124" s="90"/>
      <c r="D124" s="90"/>
      <c r="E124" s="90"/>
      <c r="F124" s="90"/>
      <c r="G124" s="106"/>
      <c r="H124" s="90"/>
      <c r="I124" s="90"/>
      <c r="J124" s="90"/>
      <c r="K124" s="90"/>
      <c r="L124" s="66"/>
    </row>
    <row r="125" spans="1:12" ht="15">
      <c r="A125" s="91" t="s">
        <v>2</v>
      </c>
      <c r="B125" s="91"/>
      <c r="C125" s="91"/>
      <c r="D125" s="92">
        <f ca="1">TODAY()</f>
        <v>45797</v>
      </c>
      <c r="E125" s="92"/>
      <c r="F125" s="92"/>
      <c r="G125" s="107"/>
      <c r="H125" s="92"/>
      <c r="I125" s="92"/>
      <c r="J125" s="92"/>
      <c r="K125" s="92"/>
      <c r="L125" s="66"/>
    </row>
    <row r="126" spans="1:12">
      <c r="A126" s="99" t="s">
        <v>3</v>
      </c>
      <c r="B126" s="100"/>
      <c r="C126" s="100"/>
      <c r="D126" s="101"/>
      <c r="E126" s="102"/>
      <c r="F126" s="102"/>
      <c r="G126" s="102"/>
      <c r="H126" s="102"/>
      <c r="I126" s="102"/>
      <c r="J126" s="102"/>
      <c r="K126" s="102"/>
      <c r="L126" s="102"/>
    </row>
    <row r="127" spans="1:12">
      <c r="A127" s="100"/>
      <c r="B127" s="100"/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</row>
    <row r="128" spans="1:12" ht="15">
      <c r="A128" s="66"/>
      <c r="B128" s="66"/>
      <c r="C128" s="66"/>
      <c r="D128" s="71"/>
      <c r="E128" s="72"/>
      <c r="F128" s="71"/>
      <c r="G128" s="81"/>
      <c r="H128" s="71"/>
      <c r="I128" s="71"/>
      <c r="J128" s="71"/>
      <c r="K128" s="71"/>
    </row>
    <row r="129" spans="1:12" ht="25.5">
      <c r="A129" s="5" t="s">
        <v>4</v>
      </c>
      <c r="B129" s="6" t="s">
        <v>5</v>
      </c>
      <c r="C129" s="7" t="s">
        <v>6</v>
      </c>
      <c r="D129" s="8" t="s">
        <v>8</v>
      </c>
      <c r="E129" s="8" t="s">
        <v>9</v>
      </c>
      <c r="F129" s="8" t="s">
        <v>10</v>
      </c>
      <c r="G129" s="7" t="s">
        <v>11</v>
      </c>
      <c r="H129" s="17" t="s">
        <v>12</v>
      </c>
      <c r="I129" s="17" t="s">
        <v>13</v>
      </c>
      <c r="J129" s="17" t="s">
        <v>14</v>
      </c>
      <c r="K129" s="17" t="s">
        <v>15</v>
      </c>
      <c r="L129" s="17" t="s">
        <v>16</v>
      </c>
    </row>
    <row r="130" spans="1:12" ht="24.75">
      <c r="A130" s="58" t="s">
        <v>17</v>
      </c>
      <c r="B130" s="59" t="s">
        <v>18</v>
      </c>
      <c r="C130" s="60" t="s">
        <v>19</v>
      </c>
      <c r="D130" s="61" t="s">
        <v>21</v>
      </c>
      <c r="E130" s="62" t="s">
        <v>22</v>
      </c>
      <c r="F130" s="62" t="s">
        <v>23</v>
      </c>
      <c r="G130" s="63" t="s">
        <v>24</v>
      </c>
      <c r="H130" s="64" t="s">
        <v>25</v>
      </c>
      <c r="I130" s="64" t="s">
        <v>26</v>
      </c>
      <c r="J130" s="64" t="s">
        <v>27</v>
      </c>
      <c r="K130" s="64" t="s">
        <v>28</v>
      </c>
      <c r="L130" s="67" t="s">
        <v>29</v>
      </c>
    </row>
    <row r="131" spans="1:12">
      <c r="A131" s="15" t="s">
        <v>61</v>
      </c>
      <c r="B131" s="15" t="s">
        <v>64</v>
      </c>
      <c r="C131" s="15" t="s">
        <v>63</v>
      </c>
      <c r="D131" s="15">
        <v>6300</v>
      </c>
      <c r="E131" s="15"/>
      <c r="F131" s="15">
        <f>D131+E131</f>
        <v>6300</v>
      </c>
      <c r="G131" s="65" t="s">
        <v>81</v>
      </c>
      <c r="H131" s="15">
        <v>21</v>
      </c>
      <c r="I131" s="15">
        <v>22</v>
      </c>
      <c r="J131" s="68" t="s">
        <v>82</v>
      </c>
      <c r="K131" s="15">
        <v>3.9E-2</v>
      </c>
      <c r="L131" s="15" t="s">
        <v>135</v>
      </c>
    </row>
    <row r="132" spans="1:12">
      <c r="B132" s="15"/>
      <c r="C132" s="15"/>
      <c r="D132" s="15">
        <v>610</v>
      </c>
      <c r="E132" s="15">
        <v>138</v>
      </c>
      <c r="F132" s="15">
        <f>D132+E132</f>
        <v>748</v>
      </c>
      <c r="G132" s="65" t="s">
        <v>84</v>
      </c>
      <c r="H132" s="15">
        <v>3</v>
      </c>
      <c r="I132" s="15">
        <v>4</v>
      </c>
      <c r="J132" s="68" t="s">
        <v>136</v>
      </c>
      <c r="K132" s="15">
        <v>6.0000000000000001E-3</v>
      </c>
      <c r="L132" s="15"/>
    </row>
    <row r="133" spans="1:12">
      <c r="A133" t="s">
        <v>40</v>
      </c>
      <c r="D133" s="15">
        <f>SUM(D131:D132)</f>
        <v>6910</v>
      </c>
      <c r="E133" s="15">
        <f>SUM(E131:E132)</f>
        <v>138</v>
      </c>
      <c r="F133" s="15">
        <f>SUM(F131:F132)</f>
        <v>7048</v>
      </c>
      <c r="G133" s="82">
        <v>2</v>
      </c>
      <c r="H133" s="20">
        <f>SUM(H131:H132)</f>
        <v>24</v>
      </c>
      <c r="I133" s="20">
        <f>SUM(I131:I132)</f>
        <v>26</v>
      </c>
      <c r="J133" s="15"/>
      <c r="K133" s="20">
        <f>SUM(K131:K132)</f>
        <v>4.4999999999999998E-2</v>
      </c>
    </row>
    <row r="135" spans="1:12" ht="26.25">
      <c r="A135" s="89" t="s">
        <v>1</v>
      </c>
      <c r="B135" s="90"/>
      <c r="C135" s="90"/>
      <c r="D135" s="90"/>
      <c r="E135" s="90"/>
      <c r="F135" s="90"/>
      <c r="G135" s="106"/>
      <c r="H135" s="90"/>
      <c r="I135" s="90"/>
      <c r="J135" s="90"/>
      <c r="K135" s="90"/>
      <c r="L135" s="66"/>
    </row>
    <row r="136" spans="1:12" ht="15">
      <c r="A136" s="91" t="s">
        <v>2</v>
      </c>
      <c r="B136" s="91"/>
      <c r="C136" s="91"/>
      <c r="D136" s="92">
        <f ca="1">TODAY()</f>
        <v>45797</v>
      </c>
      <c r="E136" s="92"/>
      <c r="F136" s="92"/>
      <c r="G136" s="107"/>
      <c r="H136" s="92"/>
      <c r="I136" s="92"/>
      <c r="J136" s="92"/>
      <c r="K136" s="92"/>
      <c r="L136" s="66"/>
    </row>
    <row r="137" spans="1:12">
      <c r="A137" s="99" t="s">
        <v>3</v>
      </c>
      <c r="B137" s="100"/>
      <c r="C137" s="100"/>
      <c r="D137" s="101"/>
      <c r="E137" s="102"/>
      <c r="F137" s="102"/>
      <c r="G137" s="102"/>
      <c r="H137" s="102"/>
      <c r="I137" s="102"/>
      <c r="J137" s="102"/>
      <c r="K137" s="102"/>
      <c r="L137" s="102"/>
    </row>
    <row r="138" spans="1:12">
      <c r="A138" s="100"/>
      <c r="B138" s="100"/>
      <c r="C138" s="100"/>
      <c r="D138" s="101"/>
      <c r="E138" s="102"/>
      <c r="F138" s="102"/>
      <c r="G138" s="102"/>
      <c r="H138" s="102"/>
      <c r="I138" s="102"/>
      <c r="J138" s="102"/>
      <c r="K138" s="102"/>
      <c r="L138" s="102"/>
    </row>
    <row r="139" spans="1:12" ht="15">
      <c r="A139" s="66"/>
      <c r="B139" s="66"/>
      <c r="C139" s="66"/>
      <c r="D139" s="71"/>
      <c r="E139" s="72"/>
      <c r="F139" s="71"/>
      <c r="G139" s="81"/>
      <c r="H139" s="71"/>
      <c r="I139" s="71"/>
      <c r="J139" s="71"/>
      <c r="K139" s="71"/>
    </row>
    <row r="140" spans="1:12" ht="25.5">
      <c r="A140" s="5" t="s">
        <v>4</v>
      </c>
      <c r="B140" s="6" t="s">
        <v>5</v>
      </c>
      <c r="C140" s="7" t="s">
        <v>6</v>
      </c>
      <c r="D140" s="8" t="s">
        <v>8</v>
      </c>
      <c r="E140" s="8" t="s">
        <v>9</v>
      </c>
      <c r="F140" s="8" t="s">
        <v>10</v>
      </c>
      <c r="G140" s="7" t="s">
        <v>11</v>
      </c>
      <c r="H140" s="17" t="s">
        <v>12</v>
      </c>
      <c r="I140" s="17" t="s">
        <v>13</v>
      </c>
      <c r="J140" s="17" t="s">
        <v>14</v>
      </c>
      <c r="K140" s="17" t="s">
        <v>15</v>
      </c>
      <c r="L140" s="17" t="s">
        <v>16</v>
      </c>
    </row>
    <row r="141" spans="1:12" ht="24.75">
      <c r="A141" s="58" t="s">
        <v>17</v>
      </c>
      <c r="B141" s="59" t="s">
        <v>18</v>
      </c>
      <c r="C141" s="60" t="s">
        <v>19</v>
      </c>
      <c r="D141" s="61" t="s">
        <v>21</v>
      </c>
      <c r="E141" s="62" t="s">
        <v>22</v>
      </c>
      <c r="F141" s="62" t="s">
        <v>23</v>
      </c>
      <c r="G141" s="63" t="s">
        <v>24</v>
      </c>
      <c r="H141" s="64" t="s">
        <v>25</v>
      </c>
      <c r="I141" s="64" t="s">
        <v>26</v>
      </c>
      <c r="J141" s="64" t="s">
        <v>27</v>
      </c>
      <c r="K141" s="64" t="s">
        <v>28</v>
      </c>
      <c r="L141" s="67" t="s">
        <v>29</v>
      </c>
    </row>
    <row r="142" spans="1:12">
      <c r="A142" s="15" t="s">
        <v>61</v>
      </c>
      <c r="B142" s="15" t="s">
        <v>64</v>
      </c>
      <c r="C142" s="15" t="s">
        <v>63</v>
      </c>
      <c r="D142" s="15">
        <v>6300</v>
      </c>
      <c r="E142" s="15"/>
      <c r="F142" s="15">
        <f>D142+E142</f>
        <v>6300</v>
      </c>
      <c r="G142" s="65" t="s">
        <v>137</v>
      </c>
      <c r="H142" s="15">
        <v>21</v>
      </c>
      <c r="I142" s="15">
        <v>22</v>
      </c>
      <c r="J142" s="68" t="s">
        <v>82</v>
      </c>
      <c r="K142" s="15">
        <v>3.9E-2</v>
      </c>
      <c r="L142" s="15" t="s">
        <v>138</v>
      </c>
    </row>
    <row r="143" spans="1:12">
      <c r="B143" s="15"/>
      <c r="C143" s="15"/>
      <c r="D143" s="15">
        <v>6300</v>
      </c>
      <c r="E143" s="15"/>
      <c r="F143" s="15">
        <f>D143+E143</f>
        <v>6300</v>
      </c>
      <c r="G143" s="65" t="s">
        <v>139</v>
      </c>
      <c r="H143" s="15">
        <v>21</v>
      </c>
      <c r="I143" s="15">
        <v>22</v>
      </c>
      <c r="J143" s="68" t="s">
        <v>82</v>
      </c>
      <c r="K143" s="15">
        <v>3.9E-2</v>
      </c>
      <c r="L143" s="15"/>
    </row>
    <row r="144" spans="1:12">
      <c r="B144" s="15"/>
      <c r="C144" s="15"/>
      <c r="D144" s="15">
        <v>6300</v>
      </c>
      <c r="E144" s="15"/>
      <c r="F144" s="15">
        <f>D144+E144</f>
        <v>6300</v>
      </c>
      <c r="G144" s="65" t="s">
        <v>140</v>
      </c>
      <c r="H144" s="15">
        <v>21</v>
      </c>
      <c r="I144" s="15">
        <v>22</v>
      </c>
      <c r="J144" s="68" t="s">
        <v>82</v>
      </c>
      <c r="K144" s="15">
        <v>3.9E-2</v>
      </c>
      <c r="L144" s="15"/>
    </row>
    <row r="145" spans="1:12">
      <c r="B145" s="15"/>
      <c r="C145" s="15"/>
      <c r="D145" s="15">
        <v>834</v>
      </c>
      <c r="E145" s="15">
        <v>395</v>
      </c>
      <c r="F145" s="15">
        <f>D145+E145</f>
        <v>1229</v>
      </c>
      <c r="G145" s="65" t="s">
        <v>141</v>
      </c>
      <c r="H145" s="15">
        <v>5</v>
      </c>
      <c r="I145" s="15">
        <v>6</v>
      </c>
      <c r="J145" s="68" t="s">
        <v>142</v>
      </c>
      <c r="K145" s="15">
        <v>1E-3</v>
      </c>
      <c r="L145" s="15"/>
    </row>
    <row r="146" spans="1:12">
      <c r="A146" t="s">
        <v>40</v>
      </c>
      <c r="D146" s="15">
        <f>SUM(D142:D145)</f>
        <v>19734</v>
      </c>
      <c r="E146" s="15">
        <f>SUM(E142:E145)</f>
        <v>395</v>
      </c>
      <c r="F146" s="15">
        <f>SUM(F142:F145)</f>
        <v>20129</v>
      </c>
      <c r="G146" s="82">
        <v>4</v>
      </c>
      <c r="H146" s="20">
        <f>SUM(H142:H145)</f>
        <v>68</v>
      </c>
      <c r="I146" s="20">
        <f>SUM(I142:I145)</f>
        <v>72</v>
      </c>
      <c r="J146" s="15"/>
      <c r="K146" s="20">
        <f>SUM(K142:K145)</f>
        <v>0.11799999999999999</v>
      </c>
    </row>
    <row r="148" spans="1:12" ht="26.25">
      <c r="A148" s="89" t="s">
        <v>1</v>
      </c>
      <c r="B148" s="90"/>
      <c r="C148" s="90"/>
      <c r="D148" s="90"/>
      <c r="E148" s="90"/>
      <c r="F148" s="90"/>
      <c r="G148" s="106"/>
      <c r="H148" s="90"/>
      <c r="I148" s="90"/>
      <c r="J148" s="90"/>
      <c r="K148" s="90"/>
      <c r="L148" s="66"/>
    </row>
    <row r="149" spans="1:12" ht="15">
      <c r="A149" s="91" t="s">
        <v>2</v>
      </c>
      <c r="B149" s="91"/>
      <c r="C149" s="91"/>
      <c r="D149" s="92">
        <f ca="1">TODAY()</f>
        <v>45797</v>
      </c>
      <c r="E149" s="92"/>
      <c r="F149" s="92"/>
      <c r="G149" s="107"/>
      <c r="H149" s="92"/>
      <c r="I149" s="92"/>
      <c r="J149" s="92"/>
      <c r="K149" s="92"/>
      <c r="L149" s="66"/>
    </row>
    <row r="150" spans="1:12">
      <c r="A150" s="99" t="s">
        <v>3</v>
      </c>
      <c r="B150" s="100"/>
      <c r="C150" s="100"/>
      <c r="D150" s="101"/>
      <c r="E150" s="102"/>
      <c r="F150" s="102"/>
      <c r="G150" s="102"/>
      <c r="H150" s="102"/>
      <c r="I150" s="102"/>
      <c r="J150" s="102"/>
      <c r="K150" s="102"/>
      <c r="L150" s="102"/>
    </row>
    <row r="151" spans="1:12">
      <c r="A151" s="100"/>
      <c r="B151" s="100"/>
      <c r="C151" s="100"/>
      <c r="D151" s="101"/>
      <c r="E151" s="102"/>
      <c r="F151" s="102"/>
      <c r="G151" s="102"/>
      <c r="H151" s="102"/>
      <c r="I151" s="102"/>
      <c r="J151" s="102"/>
      <c r="K151" s="102"/>
      <c r="L151" s="102"/>
    </row>
    <row r="152" spans="1:12" ht="15">
      <c r="A152" s="66"/>
      <c r="B152" s="66"/>
      <c r="C152" s="66"/>
      <c r="D152" s="71"/>
      <c r="E152" s="72"/>
      <c r="F152" s="71"/>
      <c r="G152" s="81"/>
      <c r="H152" s="71"/>
      <c r="I152" s="71"/>
      <c r="J152" s="71"/>
      <c r="K152" s="71"/>
    </row>
    <row r="153" spans="1:12" ht="25.5">
      <c r="A153" s="5" t="s">
        <v>4</v>
      </c>
      <c r="B153" s="6" t="s">
        <v>5</v>
      </c>
      <c r="C153" s="7" t="s">
        <v>6</v>
      </c>
      <c r="D153" s="8" t="s">
        <v>8</v>
      </c>
      <c r="E153" s="8" t="s">
        <v>9</v>
      </c>
      <c r="F153" s="8" t="s">
        <v>10</v>
      </c>
      <c r="G153" s="7" t="s">
        <v>11</v>
      </c>
      <c r="H153" s="17" t="s">
        <v>12</v>
      </c>
      <c r="I153" s="17" t="s">
        <v>13</v>
      </c>
      <c r="J153" s="17" t="s">
        <v>14</v>
      </c>
      <c r="K153" s="17" t="s">
        <v>15</v>
      </c>
      <c r="L153" s="17" t="s">
        <v>16</v>
      </c>
    </row>
    <row r="154" spans="1:12" ht="24.75">
      <c r="A154" s="58" t="s">
        <v>17</v>
      </c>
      <c r="B154" s="59" t="s">
        <v>18</v>
      </c>
      <c r="C154" s="60" t="s">
        <v>19</v>
      </c>
      <c r="D154" s="61" t="s">
        <v>21</v>
      </c>
      <c r="E154" s="62" t="s">
        <v>22</v>
      </c>
      <c r="F154" s="62" t="s">
        <v>23</v>
      </c>
      <c r="G154" s="63" t="s">
        <v>24</v>
      </c>
      <c r="H154" s="64" t="s">
        <v>25</v>
      </c>
      <c r="I154" s="64" t="s">
        <v>26</v>
      </c>
      <c r="J154" s="64" t="s">
        <v>27</v>
      </c>
      <c r="K154" s="64" t="s">
        <v>28</v>
      </c>
      <c r="L154" s="67" t="s">
        <v>29</v>
      </c>
    </row>
    <row r="155" spans="1:12" ht="40.5">
      <c r="A155" s="15" t="s">
        <v>61</v>
      </c>
      <c r="B155" s="15" t="s">
        <v>73</v>
      </c>
      <c r="C155" s="15" t="s">
        <v>63</v>
      </c>
      <c r="D155" s="15">
        <v>5000</v>
      </c>
      <c r="E155" s="15"/>
      <c r="F155" s="15">
        <f t="shared" ref="F155:F160" si="5">D155+E155</f>
        <v>5000</v>
      </c>
      <c r="G155" s="65" t="s">
        <v>143</v>
      </c>
      <c r="H155" s="15">
        <v>21</v>
      </c>
      <c r="I155" s="15">
        <v>22</v>
      </c>
      <c r="J155" s="68" t="s">
        <v>82</v>
      </c>
      <c r="K155" s="15">
        <v>3.9E-2</v>
      </c>
      <c r="L155" s="16" t="s">
        <v>144</v>
      </c>
    </row>
    <row r="156" spans="1:12">
      <c r="B156" s="15"/>
      <c r="C156" s="15"/>
      <c r="D156" s="15">
        <v>5000</v>
      </c>
      <c r="E156" s="15"/>
      <c r="F156" s="15">
        <f t="shared" si="5"/>
        <v>5000</v>
      </c>
      <c r="G156" s="65" t="s">
        <v>145</v>
      </c>
      <c r="H156" s="15">
        <v>21</v>
      </c>
      <c r="I156" s="15">
        <v>22</v>
      </c>
      <c r="J156" s="68" t="s">
        <v>82</v>
      </c>
      <c r="K156" s="15">
        <v>3.9E-2</v>
      </c>
      <c r="L156" s="15"/>
    </row>
    <row r="157" spans="1:12">
      <c r="B157" s="15"/>
      <c r="C157" s="15"/>
      <c r="D157" s="15">
        <v>5000</v>
      </c>
      <c r="E157" s="15"/>
      <c r="F157" s="15">
        <f t="shared" si="5"/>
        <v>5000</v>
      </c>
      <c r="G157" s="65" t="s">
        <v>146</v>
      </c>
      <c r="H157" s="15">
        <v>21</v>
      </c>
      <c r="I157" s="15">
        <v>22</v>
      </c>
      <c r="J157" s="68" t="s">
        <v>82</v>
      </c>
      <c r="K157" s="15">
        <v>3.9E-2</v>
      </c>
      <c r="L157" s="15"/>
    </row>
    <row r="158" spans="1:12">
      <c r="B158" s="15"/>
      <c r="C158" s="15"/>
      <c r="D158" s="15">
        <v>5000</v>
      </c>
      <c r="E158" s="15"/>
      <c r="F158" s="15">
        <f t="shared" si="5"/>
        <v>5000</v>
      </c>
      <c r="G158" s="65" t="s">
        <v>147</v>
      </c>
      <c r="H158" s="15">
        <v>21</v>
      </c>
      <c r="I158" s="15">
        <v>22</v>
      </c>
      <c r="J158" s="68" t="s">
        <v>82</v>
      </c>
      <c r="K158" s="15">
        <v>3.9E-2</v>
      </c>
      <c r="L158" s="15"/>
    </row>
    <row r="159" spans="1:12">
      <c r="B159" s="15"/>
      <c r="C159" s="15"/>
      <c r="D159" s="15">
        <v>5000</v>
      </c>
      <c r="E159" s="15"/>
      <c r="F159" s="15">
        <f t="shared" si="5"/>
        <v>5000</v>
      </c>
      <c r="G159" s="65" t="s">
        <v>148</v>
      </c>
      <c r="H159" s="15">
        <v>21</v>
      </c>
      <c r="I159" s="15">
        <v>22</v>
      </c>
      <c r="J159" s="68" t="s">
        <v>82</v>
      </c>
      <c r="K159" s="15">
        <v>3.9E-2</v>
      </c>
      <c r="L159" s="15"/>
    </row>
    <row r="160" spans="1:12">
      <c r="B160" s="15"/>
      <c r="C160" s="15"/>
      <c r="D160" s="15">
        <v>4040</v>
      </c>
      <c r="E160" s="15">
        <v>581</v>
      </c>
      <c r="F160" s="15">
        <f t="shared" si="5"/>
        <v>4621</v>
      </c>
      <c r="G160" s="65" t="s">
        <v>149</v>
      </c>
      <c r="H160" s="15">
        <v>19.5</v>
      </c>
      <c r="I160" s="15">
        <v>20.5</v>
      </c>
      <c r="J160" s="68" t="s">
        <v>150</v>
      </c>
      <c r="K160" s="15">
        <v>3.7999999999999999E-2</v>
      </c>
      <c r="L160" s="15"/>
    </row>
    <row r="161" spans="1:11">
      <c r="A161" t="s">
        <v>40</v>
      </c>
      <c r="D161" s="15">
        <f>SUM(D155:D160)</f>
        <v>29040</v>
      </c>
      <c r="E161" s="15">
        <f>SUM(E155:E160)</f>
        <v>581</v>
      </c>
      <c r="F161" s="15">
        <f>SUM(F155:F160)</f>
        <v>29621</v>
      </c>
      <c r="G161" s="82">
        <v>6</v>
      </c>
      <c r="H161" s="20">
        <f>SUM(H155:H160)</f>
        <v>124.5</v>
      </c>
      <c r="I161" s="20">
        <f>SUM(I155:I160)</f>
        <v>130.5</v>
      </c>
      <c r="J161" s="15"/>
      <c r="K161" s="20">
        <f>SUM(K155:K160)</f>
        <v>0.23300000000000001</v>
      </c>
    </row>
  </sheetData>
  <mergeCells count="55">
    <mergeCell ref="A1:K1"/>
    <mergeCell ref="A2:C2"/>
    <mergeCell ref="D2:K2"/>
    <mergeCell ref="A17:K17"/>
    <mergeCell ref="A18:C18"/>
    <mergeCell ref="D18:K18"/>
    <mergeCell ref="A3:C4"/>
    <mergeCell ref="D3:L4"/>
    <mergeCell ref="A48:K48"/>
    <mergeCell ref="A49:C49"/>
    <mergeCell ref="D49:K49"/>
    <mergeCell ref="A66:K66"/>
    <mergeCell ref="A67:C67"/>
    <mergeCell ref="D67:K67"/>
    <mergeCell ref="A149:C149"/>
    <mergeCell ref="D149:K149"/>
    <mergeCell ref="A150:C151"/>
    <mergeCell ref="D150:L151"/>
    <mergeCell ref="A124:K124"/>
    <mergeCell ref="A125:C125"/>
    <mergeCell ref="D125:K125"/>
    <mergeCell ref="A135:K135"/>
    <mergeCell ref="A136:C136"/>
    <mergeCell ref="D136:K136"/>
    <mergeCell ref="A126:C127"/>
    <mergeCell ref="D126:L127"/>
    <mergeCell ref="A137:C138"/>
    <mergeCell ref="D137:L138"/>
    <mergeCell ref="A148:K148"/>
    <mergeCell ref="A50:C51"/>
    <mergeCell ref="D50:L51"/>
    <mergeCell ref="A68:C69"/>
    <mergeCell ref="D68:L69"/>
    <mergeCell ref="A114:C115"/>
    <mergeCell ref="D114:L115"/>
    <mergeCell ref="A86:K86"/>
    <mergeCell ref="A87:C87"/>
    <mergeCell ref="D87:K87"/>
    <mergeCell ref="A112:K112"/>
    <mergeCell ref="A113:C113"/>
    <mergeCell ref="D113:K113"/>
    <mergeCell ref="D88:L89"/>
    <mergeCell ref="A88:C89"/>
    <mergeCell ref="A19:C20"/>
    <mergeCell ref="D19:L20"/>
    <mergeCell ref="A29:C30"/>
    <mergeCell ref="D29:L30"/>
    <mergeCell ref="A40:C41"/>
    <mergeCell ref="D40:L41"/>
    <mergeCell ref="A27:K27"/>
    <mergeCell ref="A28:C28"/>
    <mergeCell ref="D28:K28"/>
    <mergeCell ref="A38:K38"/>
    <mergeCell ref="A39:C39"/>
    <mergeCell ref="D39:K39"/>
  </mergeCells>
  <phoneticPr fontId="29" type="noConversion"/>
  <pageMargins left="0.16111111111111101" right="0.16111111111111101" top="0.21249999999999999" bottom="0.21249999999999999" header="0.5" footer="0.5"/>
  <pageSetup paperSize="16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L85"/>
  <sheetViews>
    <sheetView topLeftCell="A72" workbookViewId="0">
      <selection activeCell="A62" sqref="A62:L70"/>
    </sheetView>
  </sheetViews>
  <sheetFormatPr defaultColWidth="9" defaultRowHeight="13.5"/>
  <cols>
    <col min="1" max="1" width="11.5" customWidth="1"/>
    <col min="2" max="2" width="14.875" customWidth="1"/>
    <col min="12" max="12" width="28.25" customWidth="1"/>
  </cols>
  <sheetData>
    <row r="1" spans="1:12" ht="26.25">
      <c r="A1" s="89" t="s">
        <v>1</v>
      </c>
      <c r="B1" s="90"/>
      <c r="C1" s="90"/>
      <c r="D1" s="90"/>
      <c r="E1" s="90"/>
      <c r="F1" s="90"/>
      <c r="G1" s="106"/>
      <c r="H1" s="90"/>
      <c r="I1" s="90"/>
      <c r="J1" s="90"/>
      <c r="K1" s="90"/>
      <c r="L1" s="66"/>
    </row>
    <row r="2" spans="1:12" ht="15">
      <c r="A2" s="91" t="s">
        <v>2</v>
      </c>
      <c r="B2" s="91"/>
      <c r="C2" s="91"/>
      <c r="D2" s="92" t="s">
        <v>154</v>
      </c>
      <c r="E2" s="92"/>
      <c r="F2" s="92"/>
      <c r="G2" s="107"/>
      <c r="H2" s="92"/>
      <c r="I2" s="92"/>
      <c r="J2" s="92"/>
      <c r="K2" s="92"/>
      <c r="L2" s="66"/>
    </row>
    <row r="3" spans="1:12">
      <c r="A3" s="99" t="s">
        <v>3</v>
      </c>
      <c r="B3" s="100"/>
      <c r="C3" s="100"/>
      <c r="D3" s="101"/>
      <c r="E3" s="102"/>
      <c r="F3" s="102"/>
      <c r="G3" s="102"/>
      <c r="H3" s="102"/>
      <c r="I3" s="102"/>
      <c r="J3" s="102"/>
      <c r="K3" s="102"/>
      <c r="L3" s="102"/>
    </row>
    <row r="4" spans="1:12">
      <c r="A4" s="100"/>
      <c r="B4" s="100"/>
      <c r="C4" s="100"/>
      <c r="D4" s="101"/>
      <c r="E4" s="102"/>
      <c r="F4" s="102"/>
      <c r="G4" s="102"/>
      <c r="H4" s="102"/>
      <c r="I4" s="102"/>
      <c r="J4" s="102"/>
      <c r="K4" s="102"/>
      <c r="L4" s="102"/>
    </row>
    <row r="5" spans="1:12" ht="25.5">
      <c r="A5" s="5" t="s">
        <v>4</v>
      </c>
      <c r="B5" s="6" t="s">
        <v>5</v>
      </c>
      <c r="C5" s="7" t="s">
        <v>6</v>
      </c>
      <c r="D5" s="8" t="s">
        <v>8</v>
      </c>
      <c r="E5" s="8" t="s">
        <v>9</v>
      </c>
      <c r="F5" s="8" t="s">
        <v>10</v>
      </c>
      <c r="G5" s="7" t="s">
        <v>11</v>
      </c>
      <c r="H5" s="17" t="s">
        <v>12</v>
      </c>
      <c r="I5" s="17" t="s">
        <v>13</v>
      </c>
      <c r="J5" s="17" t="s">
        <v>155</v>
      </c>
      <c r="K5" s="17" t="s">
        <v>15</v>
      </c>
      <c r="L5" s="17" t="s">
        <v>16</v>
      </c>
    </row>
    <row r="6" spans="1:12" ht="24.75">
      <c r="A6" s="58" t="s">
        <v>17</v>
      </c>
      <c r="B6" s="59" t="s">
        <v>18</v>
      </c>
      <c r="C6" s="60" t="s">
        <v>19</v>
      </c>
      <c r="D6" s="61" t="s">
        <v>21</v>
      </c>
      <c r="E6" s="62" t="s">
        <v>22</v>
      </c>
      <c r="F6" s="62" t="s">
        <v>23</v>
      </c>
      <c r="G6" s="63" t="s">
        <v>24</v>
      </c>
      <c r="H6" s="64" t="s">
        <v>25</v>
      </c>
      <c r="I6" s="64" t="s">
        <v>26</v>
      </c>
      <c r="J6" s="64" t="s">
        <v>27</v>
      </c>
      <c r="K6" s="64" t="s">
        <v>28</v>
      </c>
      <c r="L6" s="67" t="s">
        <v>29</v>
      </c>
    </row>
    <row r="7" spans="1:12" ht="40.5">
      <c r="A7" s="15" t="s">
        <v>156</v>
      </c>
      <c r="B7" s="15" t="s">
        <v>157</v>
      </c>
      <c r="C7" s="15" t="s">
        <v>158</v>
      </c>
      <c r="D7" s="15">
        <v>2500</v>
      </c>
      <c r="E7" s="15"/>
      <c r="F7" s="15">
        <f>D7+E7</f>
        <v>2500</v>
      </c>
      <c r="G7" s="65" t="s">
        <v>159</v>
      </c>
      <c r="H7" s="15">
        <v>15.1</v>
      </c>
      <c r="I7" s="15">
        <v>16.100000000000001</v>
      </c>
      <c r="J7" s="68" t="s">
        <v>82</v>
      </c>
      <c r="K7" s="15">
        <v>3.9E-2</v>
      </c>
      <c r="L7" s="16" t="s">
        <v>160</v>
      </c>
    </row>
    <row r="8" spans="1:12">
      <c r="B8" s="15"/>
      <c r="C8" s="15"/>
      <c r="D8" s="15">
        <v>2500</v>
      </c>
      <c r="E8" s="15"/>
      <c r="F8" s="15">
        <f>D8+E8</f>
        <v>2500</v>
      </c>
      <c r="G8" s="15" t="s">
        <v>161</v>
      </c>
      <c r="H8" s="15">
        <v>15.1</v>
      </c>
      <c r="I8" s="15">
        <v>16.100000000000001</v>
      </c>
      <c r="J8" s="15" t="s">
        <v>82</v>
      </c>
      <c r="K8" s="15">
        <v>3.9E-2</v>
      </c>
      <c r="L8" s="15"/>
    </row>
    <row r="9" spans="1:12">
      <c r="B9" s="15"/>
      <c r="C9" s="15"/>
      <c r="D9" s="15">
        <v>2500</v>
      </c>
      <c r="E9" s="15"/>
      <c r="F9" s="15">
        <f>D9+E9</f>
        <v>2500</v>
      </c>
      <c r="G9" s="15" t="s">
        <v>162</v>
      </c>
      <c r="H9" s="15">
        <v>15.1</v>
      </c>
      <c r="I9" s="15">
        <v>16.100000000000001</v>
      </c>
      <c r="J9" s="15" t="s">
        <v>82</v>
      </c>
      <c r="K9" s="15">
        <v>3.9E-2</v>
      </c>
      <c r="L9" s="15"/>
    </row>
    <row r="10" spans="1:12">
      <c r="B10" s="15"/>
      <c r="C10" s="15"/>
      <c r="D10" s="15">
        <v>2500</v>
      </c>
      <c r="E10" s="15"/>
      <c r="F10" s="15">
        <f>D10+E10</f>
        <v>2500</v>
      </c>
      <c r="G10" s="15" t="s">
        <v>163</v>
      </c>
      <c r="H10" s="15">
        <v>15.1</v>
      </c>
      <c r="I10" s="15">
        <v>16.100000000000001</v>
      </c>
      <c r="J10" s="15" t="s">
        <v>82</v>
      </c>
      <c r="K10" s="15">
        <v>3.9E-2</v>
      </c>
      <c r="L10" s="15"/>
    </row>
    <row r="11" spans="1:12">
      <c r="B11" s="15"/>
      <c r="C11" s="15"/>
      <c r="D11" s="15">
        <v>925</v>
      </c>
      <c r="E11" s="15">
        <v>350</v>
      </c>
      <c r="F11" s="15">
        <f>D11+E11</f>
        <v>1275</v>
      </c>
      <c r="G11" s="15" t="s">
        <v>164</v>
      </c>
      <c r="H11" s="15">
        <v>7</v>
      </c>
      <c r="I11" s="15">
        <v>8</v>
      </c>
      <c r="J11" s="15" t="s">
        <v>165</v>
      </c>
      <c r="K11" s="15">
        <v>0.02</v>
      </c>
      <c r="L11" s="15"/>
    </row>
    <row r="12" spans="1:12">
      <c r="A12" t="s">
        <v>40</v>
      </c>
      <c r="D12">
        <f>SUM(D7:D11)</f>
        <v>10925</v>
      </c>
      <c r="E12">
        <f>SUM(E7:E11)</f>
        <v>350</v>
      </c>
      <c r="F12">
        <f>SUM(F7:F11)</f>
        <v>11275</v>
      </c>
      <c r="G12">
        <v>5</v>
      </c>
      <c r="H12">
        <f>SUM(H7:H11)</f>
        <v>67.400000000000006</v>
      </c>
      <c r="I12">
        <f>SUM(I7:I11)</f>
        <v>72.400000000000006</v>
      </c>
      <c r="K12">
        <f>SUM(K7:K11)</f>
        <v>0.17599999999999999</v>
      </c>
    </row>
    <row r="14" spans="1:12" ht="26.25">
      <c r="A14" s="89" t="s">
        <v>1</v>
      </c>
      <c r="B14" s="90"/>
      <c r="C14" s="90"/>
      <c r="D14" s="90"/>
      <c r="E14" s="90"/>
      <c r="F14" s="90"/>
      <c r="G14" s="106"/>
      <c r="H14" s="90"/>
      <c r="I14" s="90"/>
      <c r="J14" s="90"/>
      <c r="K14" s="90"/>
      <c r="L14" s="66"/>
    </row>
    <row r="15" spans="1:12" ht="15">
      <c r="A15" s="91" t="s">
        <v>2</v>
      </c>
      <c r="B15" s="91"/>
      <c r="C15" s="91"/>
      <c r="D15" s="92" t="s">
        <v>154</v>
      </c>
      <c r="E15" s="92"/>
      <c r="F15" s="92"/>
      <c r="G15" s="107"/>
      <c r="H15" s="92"/>
      <c r="I15" s="92"/>
      <c r="J15" s="92"/>
      <c r="K15" s="92"/>
      <c r="L15" s="66"/>
    </row>
    <row r="16" spans="1:12">
      <c r="A16" s="99" t="s">
        <v>3</v>
      </c>
      <c r="B16" s="100"/>
      <c r="C16" s="100"/>
      <c r="D16" s="101"/>
      <c r="E16" s="102"/>
      <c r="F16" s="102"/>
      <c r="G16" s="102"/>
      <c r="H16" s="102"/>
      <c r="I16" s="102"/>
      <c r="J16" s="102"/>
      <c r="K16" s="102"/>
      <c r="L16" s="102"/>
    </row>
    <row r="17" spans="1:12">
      <c r="A17" s="100"/>
      <c r="B17" s="100"/>
      <c r="C17" s="100"/>
      <c r="D17" s="101"/>
      <c r="E17" s="102"/>
      <c r="F17" s="102"/>
      <c r="G17" s="102"/>
      <c r="H17" s="102"/>
      <c r="I17" s="102"/>
      <c r="J17" s="102"/>
      <c r="K17" s="102"/>
      <c r="L17" s="102"/>
    </row>
    <row r="18" spans="1:12" ht="24.75">
      <c r="A18" s="58" t="s">
        <v>17</v>
      </c>
      <c r="B18" s="59" t="s">
        <v>18</v>
      </c>
      <c r="C18" s="60" t="s">
        <v>19</v>
      </c>
      <c r="D18" s="61" t="s">
        <v>21</v>
      </c>
      <c r="E18" s="62" t="s">
        <v>22</v>
      </c>
      <c r="F18" s="62" t="s">
        <v>23</v>
      </c>
      <c r="G18" s="63" t="s">
        <v>24</v>
      </c>
      <c r="H18" s="64" t="s">
        <v>25</v>
      </c>
      <c r="I18" s="64" t="s">
        <v>26</v>
      </c>
      <c r="J18" s="64" t="s">
        <v>27</v>
      </c>
      <c r="K18" s="64" t="s">
        <v>28</v>
      </c>
      <c r="L18" s="67" t="s">
        <v>29</v>
      </c>
    </row>
    <row r="19" spans="1:12" ht="40.5">
      <c r="A19" s="15" t="s">
        <v>156</v>
      </c>
      <c r="B19" s="15" t="s">
        <v>166</v>
      </c>
      <c r="C19" s="15" t="s">
        <v>158</v>
      </c>
      <c r="D19" s="15">
        <v>3000</v>
      </c>
      <c r="E19" s="15"/>
      <c r="F19" s="15">
        <f>D19+E19</f>
        <v>3000</v>
      </c>
      <c r="G19" s="65" t="s">
        <v>167</v>
      </c>
      <c r="H19" s="15">
        <v>18.3</v>
      </c>
      <c r="I19" s="15">
        <v>19.3</v>
      </c>
      <c r="J19" s="68" t="s">
        <v>82</v>
      </c>
      <c r="K19" s="15">
        <v>3.9E-2</v>
      </c>
      <c r="L19" s="16" t="s">
        <v>168</v>
      </c>
    </row>
    <row r="20" spans="1:12">
      <c r="B20" s="15"/>
      <c r="C20" s="15"/>
      <c r="D20" s="15">
        <v>3000</v>
      </c>
      <c r="E20" s="15"/>
      <c r="F20" s="15">
        <f t="shared" ref="F20:F41" si="0">D20+E20</f>
        <v>3000</v>
      </c>
      <c r="G20" s="15" t="s">
        <v>169</v>
      </c>
      <c r="H20" s="15">
        <v>18.3</v>
      </c>
      <c r="I20" s="15">
        <v>19.3</v>
      </c>
      <c r="J20" s="68" t="s">
        <v>82</v>
      </c>
      <c r="K20" s="15">
        <v>3.9E-2</v>
      </c>
      <c r="L20" s="15"/>
    </row>
    <row r="21" spans="1:12">
      <c r="B21" s="15"/>
      <c r="C21" s="15"/>
      <c r="D21" s="15">
        <v>3000</v>
      </c>
      <c r="E21" s="15"/>
      <c r="F21" s="15">
        <f t="shared" si="0"/>
        <v>3000</v>
      </c>
      <c r="G21" s="15" t="s">
        <v>170</v>
      </c>
      <c r="H21" s="15">
        <v>18.3</v>
      </c>
      <c r="I21" s="15">
        <v>19.3</v>
      </c>
      <c r="J21" s="68" t="s">
        <v>82</v>
      </c>
      <c r="K21" s="15">
        <v>3.9E-2</v>
      </c>
      <c r="L21" s="15"/>
    </row>
    <row r="22" spans="1:12">
      <c r="B22" s="15"/>
      <c r="C22" s="15"/>
      <c r="D22" s="15">
        <v>3000</v>
      </c>
      <c r="E22" s="15"/>
      <c r="F22" s="15">
        <f t="shared" si="0"/>
        <v>3000</v>
      </c>
      <c r="G22" s="15" t="s">
        <v>171</v>
      </c>
      <c r="H22" s="15">
        <v>18.3</v>
      </c>
      <c r="I22" s="15">
        <v>19.3</v>
      </c>
      <c r="J22" s="68" t="s">
        <v>82</v>
      </c>
      <c r="K22" s="15">
        <v>3.9E-2</v>
      </c>
      <c r="L22" s="15"/>
    </row>
    <row r="23" spans="1:12">
      <c r="B23" s="15"/>
      <c r="C23" s="15"/>
      <c r="D23" s="15">
        <v>3000</v>
      </c>
      <c r="E23" s="15"/>
      <c r="F23" s="15">
        <f t="shared" si="0"/>
        <v>3000</v>
      </c>
      <c r="G23" s="15" t="s">
        <v>172</v>
      </c>
      <c r="H23" s="15">
        <v>18.3</v>
      </c>
      <c r="I23" s="15">
        <v>19.3</v>
      </c>
      <c r="J23" s="68" t="s">
        <v>82</v>
      </c>
      <c r="K23" s="15">
        <v>3.9E-2</v>
      </c>
      <c r="L23" s="15"/>
    </row>
    <row r="24" spans="1:12">
      <c r="B24" s="15"/>
      <c r="C24" s="15"/>
      <c r="D24" s="15">
        <v>3000</v>
      </c>
      <c r="E24" s="15"/>
      <c r="F24" s="15">
        <f t="shared" si="0"/>
        <v>3000</v>
      </c>
      <c r="G24" s="15" t="s">
        <v>173</v>
      </c>
      <c r="H24" s="15">
        <v>18.3</v>
      </c>
      <c r="I24" s="15">
        <v>19.3</v>
      </c>
      <c r="J24" s="68" t="s">
        <v>82</v>
      </c>
      <c r="K24" s="15">
        <v>3.9E-2</v>
      </c>
      <c r="L24" s="15"/>
    </row>
    <row r="25" spans="1:12">
      <c r="B25" s="15"/>
      <c r="C25" s="15"/>
      <c r="D25" s="15">
        <v>3000</v>
      </c>
      <c r="E25" s="15"/>
      <c r="F25" s="15">
        <f t="shared" si="0"/>
        <v>3000</v>
      </c>
      <c r="G25" s="15" t="s">
        <v>174</v>
      </c>
      <c r="H25" s="15">
        <v>18.3</v>
      </c>
      <c r="I25" s="15">
        <v>19.3</v>
      </c>
      <c r="J25" s="68" t="s">
        <v>82</v>
      </c>
      <c r="K25" s="15">
        <v>3.9E-2</v>
      </c>
      <c r="L25" s="15"/>
    </row>
    <row r="26" spans="1:12">
      <c r="B26" s="15"/>
      <c r="C26" s="15"/>
      <c r="D26" s="15">
        <v>3000</v>
      </c>
      <c r="E26" s="15"/>
      <c r="F26" s="15">
        <f t="shared" si="0"/>
        <v>3000</v>
      </c>
      <c r="G26" s="15" t="s">
        <v>175</v>
      </c>
      <c r="H26" s="15">
        <v>18.3</v>
      </c>
      <c r="I26" s="15">
        <v>19.3</v>
      </c>
      <c r="J26" s="68" t="s">
        <v>82</v>
      </c>
      <c r="K26" s="15">
        <v>3.9E-2</v>
      </c>
      <c r="L26" s="15"/>
    </row>
    <row r="27" spans="1:12">
      <c r="B27" s="15"/>
      <c r="C27" s="15"/>
      <c r="D27" s="15">
        <v>3000</v>
      </c>
      <c r="E27" s="15"/>
      <c r="F27" s="15">
        <f t="shared" si="0"/>
        <v>3000</v>
      </c>
      <c r="G27" s="15" t="s">
        <v>176</v>
      </c>
      <c r="H27" s="15">
        <v>18.3</v>
      </c>
      <c r="I27" s="15">
        <v>19.3</v>
      </c>
      <c r="J27" s="68" t="s">
        <v>82</v>
      </c>
      <c r="K27" s="15">
        <v>3.9E-2</v>
      </c>
      <c r="L27" s="15"/>
    </row>
    <row r="28" spans="1:12">
      <c r="B28" s="15"/>
      <c r="C28" s="15"/>
      <c r="D28" s="15">
        <v>3000</v>
      </c>
      <c r="E28" s="15"/>
      <c r="F28" s="15">
        <f t="shared" si="0"/>
        <v>3000</v>
      </c>
      <c r="G28" s="15" t="s">
        <v>177</v>
      </c>
      <c r="H28" s="15">
        <v>18.3</v>
      </c>
      <c r="I28" s="15">
        <v>19.3</v>
      </c>
      <c r="J28" s="68" t="s">
        <v>82</v>
      </c>
      <c r="K28" s="15">
        <v>3.9E-2</v>
      </c>
      <c r="L28" s="15"/>
    </row>
    <row r="29" spans="1:12">
      <c r="B29" s="15"/>
      <c r="C29" s="15"/>
      <c r="D29" s="15">
        <v>3000</v>
      </c>
      <c r="E29" s="15"/>
      <c r="F29" s="15">
        <f t="shared" si="0"/>
        <v>3000</v>
      </c>
      <c r="G29" s="15" t="s">
        <v>178</v>
      </c>
      <c r="H29" s="15">
        <v>18.3</v>
      </c>
      <c r="I29" s="15">
        <v>19.3</v>
      </c>
      <c r="J29" s="68" t="s">
        <v>82</v>
      </c>
      <c r="K29" s="15">
        <v>3.9E-2</v>
      </c>
      <c r="L29" s="15"/>
    </row>
    <row r="30" spans="1:12">
      <c r="B30" s="15"/>
      <c r="C30" s="15"/>
      <c r="D30" s="15">
        <v>3000</v>
      </c>
      <c r="E30" s="15"/>
      <c r="F30" s="15">
        <f t="shared" si="0"/>
        <v>3000</v>
      </c>
      <c r="G30" s="15" t="s">
        <v>179</v>
      </c>
      <c r="H30" s="15">
        <v>18.3</v>
      </c>
      <c r="I30" s="15">
        <v>19.3</v>
      </c>
      <c r="J30" s="68" t="s">
        <v>82</v>
      </c>
      <c r="K30" s="15">
        <v>3.9E-2</v>
      </c>
      <c r="L30" s="15"/>
    </row>
    <row r="31" spans="1:12">
      <c r="B31" s="15"/>
      <c r="C31" s="15"/>
      <c r="D31" s="15">
        <v>3000</v>
      </c>
      <c r="E31" s="15"/>
      <c r="F31" s="15">
        <f t="shared" si="0"/>
        <v>3000</v>
      </c>
      <c r="G31" s="15" t="s">
        <v>180</v>
      </c>
      <c r="H31" s="15">
        <v>18.3</v>
      </c>
      <c r="I31" s="15">
        <v>19.3</v>
      </c>
      <c r="J31" s="68" t="s">
        <v>82</v>
      </c>
      <c r="K31" s="15">
        <v>3.9E-2</v>
      </c>
      <c r="L31" s="15"/>
    </row>
    <row r="32" spans="1:12">
      <c r="B32" s="15"/>
      <c r="C32" s="15"/>
      <c r="D32" s="15">
        <v>3000</v>
      </c>
      <c r="E32" s="15"/>
      <c r="F32" s="15">
        <f t="shared" si="0"/>
        <v>3000</v>
      </c>
      <c r="G32" s="15" t="s">
        <v>181</v>
      </c>
      <c r="H32" s="15">
        <v>18.3</v>
      </c>
      <c r="I32" s="15">
        <v>19.3</v>
      </c>
      <c r="J32" s="68" t="s">
        <v>82</v>
      </c>
      <c r="K32" s="15">
        <v>3.9E-2</v>
      </c>
      <c r="L32" s="15"/>
    </row>
    <row r="33" spans="1:12">
      <c r="B33" s="15"/>
      <c r="C33" s="15"/>
      <c r="D33" s="15">
        <v>3000</v>
      </c>
      <c r="E33" s="15"/>
      <c r="F33" s="15">
        <f t="shared" si="0"/>
        <v>3000</v>
      </c>
      <c r="G33" s="15" t="s">
        <v>182</v>
      </c>
      <c r="H33" s="15">
        <v>18.3</v>
      </c>
      <c r="I33" s="15">
        <v>19.3</v>
      </c>
      <c r="J33" s="68" t="s">
        <v>82</v>
      </c>
      <c r="K33" s="15">
        <v>3.9E-2</v>
      </c>
      <c r="L33" s="15"/>
    </row>
    <row r="34" spans="1:12">
      <c r="B34" s="15"/>
      <c r="C34" s="15"/>
      <c r="D34" s="15">
        <v>3000</v>
      </c>
      <c r="E34" s="15"/>
      <c r="F34" s="15">
        <f t="shared" si="0"/>
        <v>3000</v>
      </c>
      <c r="G34" s="15" t="s">
        <v>183</v>
      </c>
      <c r="H34" s="15">
        <v>18.3</v>
      </c>
      <c r="I34" s="15">
        <v>19.3</v>
      </c>
      <c r="J34" s="68" t="s">
        <v>82</v>
      </c>
      <c r="K34" s="15">
        <v>3.9E-2</v>
      </c>
      <c r="L34" s="15"/>
    </row>
    <row r="35" spans="1:12">
      <c r="B35" s="15"/>
      <c r="C35" s="15"/>
      <c r="D35" s="15">
        <v>3000</v>
      </c>
      <c r="E35" s="15"/>
      <c r="F35" s="15">
        <f t="shared" si="0"/>
        <v>3000</v>
      </c>
      <c r="G35" s="15" t="s">
        <v>184</v>
      </c>
      <c r="H35" s="15">
        <v>18.3</v>
      </c>
      <c r="I35" s="15">
        <v>19.3</v>
      </c>
      <c r="J35" s="68" t="s">
        <v>82</v>
      </c>
      <c r="K35" s="15">
        <v>3.9E-2</v>
      </c>
      <c r="L35" s="15"/>
    </row>
    <row r="36" spans="1:12">
      <c r="B36" s="15"/>
      <c r="C36" s="15"/>
      <c r="D36" s="15">
        <v>3000</v>
      </c>
      <c r="E36" s="15"/>
      <c r="F36" s="15">
        <f t="shared" si="0"/>
        <v>3000</v>
      </c>
      <c r="G36" s="15" t="s">
        <v>185</v>
      </c>
      <c r="H36" s="15">
        <v>18.3</v>
      </c>
      <c r="I36" s="15">
        <v>19.3</v>
      </c>
      <c r="J36" s="68" t="s">
        <v>82</v>
      </c>
      <c r="K36" s="15">
        <v>3.9E-2</v>
      </c>
      <c r="L36" s="15"/>
    </row>
    <row r="37" spans="1:12">
      <c r="B37" s="15"/>
      <c r="C37" s="15"/>
      <c r="D37" s="15">
        <v>3000</v>
      </c>
      <c r="E37" s="15"/>
      <c r="F37" s="15">
        <f t="shared" si="0"/>
        <v>3000</v>
      </c>
      <c r="G37" s="15" t="s">
        <v>186</v>
      </c>
      <c r="H37" s="15">
        <v>18.3</v>
      </c>
      <c r="I37" s="15">
        <v>19.3</v>
      </c>
      <c r="J37" s="68" t="s">
        <v>82</v>
      </c>
      <c r="K37" s="15">
        <v>3.9E-2</v>
      </c>
      <c r="L37" s="15"/>
    </row>
    <row r="38" spans="1:12">
      <c r="B38" s="15"/>
      <c r="C38" s="15"/>
      <c r="D38" s="15">
        <v>3000</v>
      </c>
      <c r="E38" s="15"/>
      <c r="F38" s="15">
        <f t="shared" si="0"/>
        <v>3000</v>
      </c>
      <c r="G38" s="15" t="s">
        <v>187</v>
      </c>
      <c r="H38" s="15">
        <v>18.3</v>
      </c>
      <c r="I38" s="15">
        <v>19.3</v>
      </c>
      <c r="J38" s="68" t="s">
        <v>82</v>
      </c>
      <c r="K38" s="15">
        <v>3.9E-2</v>
      </c>
      <c r="L38" s="15"/>
    </row>
    <row r="39" spans="1:12">
      <c r="B39" s="15"/>
      <c r="C39" s="15"/>
      <c r="D39" s="15">
        <v>3000</v>
      </c>
      <c r="E39" s="15"/>
      <c r="F39" s="15">
        <f t="shared" si="0"/>
        <v>3000</v>
      </c>
      <c r="G39" s="15" t="s">
        <v>188</v>
      </c>
      <c r="H39" s="15">
        <v>18.3</v>
      </c>
      <c r="I39" s="15">
        <v>19.3</v>
      </c>
      <c r="J39" s="68" t="s">
        <v>82</v>
      </c>
      <c r="K39" s="15">
        <v>3.9E-2</v>
      </c>
      <c r="L39" s="15"/>
    </row>
    <row r="40" spans="1:12">
      <c r="B40" s="15"/>
      <c r="C40" s="15"/>
      <c r="D40" s="15">
        <v>2910</v>
      </c>
      <c r="E40" s="15">
        <v>90</v>
      </c>
      <c r="F40" s="15">
        <f t="shared" si="0"/>
        <v>3000</v>
      </c>
      <c r="G40" s="15" t="s">
        <v>189</v>
      </c>
      <c r="H40" s="15">
        <v>18.3</v>
      </c>
      <c r="I40" s="15">
        <v>19.3</v>
      </c>
      <c r="J40" s="68" t="s">
        <v>82</v>
      </c>
      <c r="K40" s="15">
        <v>3.9E-2</v>
      </c>
      <c r="L40" s="15"/>
    </row>
    <row r="41" spans="1:12">
      <c r="B41" s="15"/>
      <c r="C41" s="15"/>
      <c r="D41" s="15"/>
      <c r="E41" s="15">
        <v>1910</v>
      </c>
      <c r="F41" s="15">
        <f t="shared" si="0"/>
        <v>1910</v>
      </c>
      <c r="G41" s="15" t="s">
        <v>190</v>
      </c>
      <c r="H41" s="15">
        <v>11</v>
      </c>
      <c r="I41" s="15">
        <v>12</v>
      </c>
      <c r="J41" s="68" t="s">
        <v>191</v>
      </c>
      <c r="K41" s="79">
        <v>0.03</v>
      </c>
      <c r="L41" s="15"/>
    </row>
    <row r="42" spans="1:12">
      <c r="A42" t="s">
        <v>40</v>
      </c>
      <c r="D42">
        <f>SUM(D19:D41)</f>
        <v>65910</v>
      </c>
      <c r="E42">
        <f>SUM(E19:E41)</f>
        <v>2000</v>
      </c>
      <c r="F42">
        <f>SUM(F19:F41)</f>
        <v>67910</v>
      </c>
      <c r="G42">
        <v>23</v>
      </c>
      <c r="H42">
        <f>SUM(H19:H41)</f>
        <v>413.6</v>
      </c>
      <c r="I42">
        <f>SUM(I19:I41)</f>
        <v>436.6</v>
      </c>
      <c r="K42">
        <f>SUM(K19:K41)</f>
        <v>0.88800000000000001</v>
      </c>
    </row>
    <row r="44" spans="1:12" ht="26.25">
      <c r="A44" s="89" t="s">
        <v>1</v>
      </c>
      <c r="B44" s="90"/>
      <c r="C44" s="90"/>
      <c r="D44" s="90"/>
      <c r="E44" s="90"/>
      <c r="F44" s="90"/>
      <c r="G44" s="106"/>
      <c r="H44" s="90"/>
      <c r="I44" s="90"/>
      <c r="J44" s="90"/>
      <c r="K44" s="90"/>
      <c r="L44" s="66"/>
    </row>
    <row r="45" spans="1:12" ht="15">
      <c r="A45" s="91" t="s">
        <v>2</v>
      </c>
      <c r="B45" s="91"/>
      <c r="C45" s="91"/>
      <c r="D45" s="92" t="s">
        <v>154</v>
      </c>
      <c r="E45" s="92"/>
      <c r="F45" s="92"/>
      <c r="G45" s="107"/>
      <c r="H45" s="92"/>
      <c r="I45" s="92"/>
      <c r="J45" s="92"/>
      <c r="K45" s="92"/>
      <c r="L45" s="66"/>
    </row>
    <row r="46" spans="1:12">
      <c r="A46" s="99" t="s">
        <v>3</v>
      </c>
      <c r="B46" s="100"/>
      <c r="C46" s="100"/>
      <c r="D46" s="101"/>
      <c r="E46" s="102"/>
      <c r="F46" s="102"/>
      <c r="G46" s="102"/>
      <c r="H46" s="102"/>
      <c r="I46" s="102"/>
      <c r="J46" s="102"/>
      <c r="K46" s="102"/>
      <c r="L46" s="102"/>
    </row>
    <row r="47" spans="1:12">
      <c r="A47" s="100"/>
      <c r="B47" s="100"/>
      <c r="C47" s="100"/>
      <c r="D47" s="101"/>
      <c r="E47" s="102"/>
      <c r="F47" s="102"/>
      <c r="G47" s="102"/>
      <c r="H47" s="102"/>
      <c r="I47" s="102"/>
      <c r="J47" s="102"/>
      <c r="K47" s="102"/>
      <c r="L47" s="102"/>
    </row>
    <row r="48" spans="1:12" ht="24.75">
      <c r="A48" s="58" t="s">
        <v>17</v>
      </c>
      <c r="B48" s="59" t="s">
        <v>18</v>
      </c>
      <c r="C48" s="60" t="s">
        <v>19</v>
      </c>
      <c r="D48" s="61" t="s">
        <v>21</v>
      </c>
      <c r="E48" s="62" t="s">
        <v>22</v>
      </c>
      <c r="F48" s="62" t="s">
        <v>23</v>
      </c>
      <c r="G48" s="63" t="s">
        <v>24</v>
      </c>
      <c r="H48" s="64" t="s">
        <v>25</v>
      </c>
      <c r="I48" s="64" t="s">
        <v>26</v>
      </c>
      <c r="J48" s="64" t="s">
        <v>27</v>
      </c>
      <c r="K48" s="64" t="s">
        <v>28</v>
      </c>
      <c r="L48" s="67" t="s">
        <v>29</v>
      </c>
    </row>
    <row r="49" spans="1:12" ht="40.5">
      <c r="A49" s="15" t="s">
        <v>156</v>
      </c>
      <c r="B49" s="15" t="s">
        <v>166</v>
      </c>
      <c r="C49" s="15" t="s">
        <v>158</v>
      </c>
      <c r="D49" s="15">
        <v>3000</v>
      </c>
      <c r="E49" s="15"/>
      <c r="F49" s="15">
        <f>D49+E49</f>
        <v>3000</v>
      </c>
      <c r="G49" s="65" t="s">
        <v>99</v>
      </c>
      <c r="H49" s="15">
        <v>18.3</v>
      </c>
      <c r="I49" s="15">
        <v>19.3</v>
      </c>
      <c r="J49" s="68" t="s">
        <v>82</v>
      </c>
      <c r="K49" s="15">
        <v>3.9E-2</v>
      </c>
      <c r="L49" s="16" t="s">
        <v>192</v>
      </c>
    </row>
    <row r="50" spans="1:12">
      <c r="B50" s="15"/>
      <c r="C50" s="15"/>
      <c r="D50" s="15">
        <v>3000</v>
      </c>
      <c r="E50" s="15"/>
      <c r="F50" s="15">
        <f t="shared" ref="F50:F59" si="1">D50+E50</f>
        <v>3000</v>
      </c>
      <c r="G50" s="15" t="s">
        <v>101</v>
      </c>
      <c r="H50" s="15">
        <v>18.3</v>
      </c>
      <c r="I50" s="15">
        <v>19.3</v>
      </c>
      <c r="J50" s="68" t="s">
        <v>82</v>
      </c>
      <c r="K50" s="15">
        <v>3.9E-2</v>
      </c>
      <c r="L50" s="15"/>
    </row>
    <row r="51" spans="1:12">
      <c r="B51" s="15"/>
      <c r="C51" s="15"/>
      <c r="D51" s="15">
        <v>3000</v>
      </c>
      <c r="E51" s="15"/>
      <c r="F51" s="15">
        <f t="shared" si="1"/>
        <v>3000</v>
      </c>
      <c r="G51" s="15" t="s">
        <v>102</v>
      </c>
      <c r="H51" s="15">
        <v>18.3</v>
      </c>
      <c r="I51" s="15">
        <v>19.3</v>
      </c>
      <c r="J51" s="68" t="s">
        <v>82</v>
      </c>
      <c r="K51" s="15">
        <v>3.9E-2</v>
      </c>
      <c r="L51" s="15"/>
    </row>
    <row r="52" spans="1:12">
      <c r="B52" s="15"/>
      <c r="C52" s="15"/>
      <c r="D52" s="15">
        <v>3000</v>
      </c>
      <c r="E52" s="15"/>
      <c r="F52" s="15">
        <f t="shared" si="1"/>
        <v>3000</v>
      </c>
      <c r="G52" s="15" t="s">
        <v>103</v>
      </c>
      <c r="H52" s="15">
        <v>18.3</v>
      </c>
      <c r="I52" s="15">
        <v>19.3</v>
      </c>
      <c r="J52" s="68" t="s">
        <v>82</v>
      </c>
      <c r="K52" s="15">
        <v>3.9E-2</v>
      </c>
      <c r="L52" s="15"/>
    </row>
    <row r="53" spans="1:12">
      <c r="B53" s="15"/>
      <c r="C53" s="15"/>
      <c r="D53" s="15">
        <v>3000</v>
      </c>
      <c r="E53" s="15"/>
      <c r="F53" s="15">
        <f t="shared" si="1"/>
        <v>3000</v>
      </c>
      <c r="G53" s="15" t="s">
        <v>104</v>
      </c>
      <c r="H53" s="15">
        <v>18.3</v>
      </c>
      <c r="I53" s="15">
        <v>19.3</v>
      </c>
      <c r="J53" s="68" t="s">
        <v>82</v>
      </c>
      <c r="K53" s="15">
        <v>3.9E-2</v>
      </c>
      <c r="L53" s="15"/>
    </row>
    <row r="54" spans="1:12">
      <c r="B54" s="15"/>
      <c r="C54" s="15"/>
      <c r="D54" s="15">
        <v>3000</v>
      </c>
      <c r="E54" s="15"/>
      <c r="F54" s="15">
        <f t="shared" si="1"/>
        <v>3000</v>
      </c>
      <c r="G54" s="15" t="s">
        <v>105</v>
      </c>
      <c r="H54" s="15">
        <v>18.3</v>
      </c>
      <c r="I54" s="15">
        <v>19.3</v>
      </c>
      <c r="J54" s="68" t="s">
        <v>82</v>
      </c>
      <c r="K54" s="15">
        <v>3.9E-2</v>
      </c>
      <c r="L54" s="15"/>
    </row>
    <row r="55" spans="1:12">
      <c r="B55" s="15"/>
      <c r="C55" s="15"/>
      <c r="D55" s="15">
        <v>3000</v>
      </c>
      <c r="E55" s="15"/>
      <c r="F55" s="15">
        <f t="shared" si="1"/>
        <v>3000</v>
      </c>
      <c r="G55" s="15" t="s">
        <v>106</v>
      </c>
      <c r="H55" s="15">
        <v>18.3</v>
      </c>
      <c r="I55" s="15">
        <v>19.3</v>
      </c>
      <c r="J55" s="68" t="s">
        <v>82</v>
      </c>
      <c r="K55" s="15">
        <v>3.9E-2</v>
      </c>
      <c r="L55" s="15"/>
    </row>
    <row r="56" spans="1:12">
      <c r="B56" s="15"/>
      <c r="C56" s="15"/>
      <c r="D56" s="15">
        <v>3000</v>
      </c>
      <c r="E56" s="15"/>
      <c r="F56" s="15">
        <f t="shared" si="1"/>
        <v>3000</v>
      </c>
      <c r="G56" s="15" t="s">
        <v>107</v>
      </c>
      <c r="H56" s="15">
        <v>18.3</v>
      </c>
      <c r="I56" s="15">
        <v>19.3</v>
      </c>
      <c r="J56" s="68" t="s">
        <v>82</v>
      </c>
      <c r="K56" s="15">
        <v>3.9E-2</v>
      </c>
      <c r="L56" s="15"/>
    </row>
    <row r="57" spans="1:12">
      <c r="B57" s="15"/>
      <c r="C57" s="15"/>
      <c r="D57" s="15">
        <v>3000</v>
      </c>
      <c r="E57" s="15"/>
      <c r="F57" s="15">
        <f t="shared" si="1"/>
        <v>3000</v>
      </c>
      <c r="G57" s="15" t="s">
        <v>108</v>
      </c>
      <c r="H57" s="15">
        <v>18.3</v>
      </c>
      <c r="I57" s="15">
        <v>19.3</v>
      </c>
      <c r="J57" s="68" t="s">
        <v>82</v>
      </c>
      <c r="K57" s="15">
        <v>3.9E-2</v>
      </c>
      <c r="L57" s="15"/>
    </row>
    <row r="58" spans="1:12">
      <c r="B58" s="15"/>
      <c r="C58" s="15"/>
      <c r="D58" s="15">
        <v>3000</v>
      </c>
      <c r="E58" s="15"/>
      <c r="F58" s="15">
        <f t="shared" si="1"/>
        <v>3000</v>
      </c>
      <c r="G58" s="15" t="s">
        <v>109</v>
      </c>
      <c r="H58" s="15">
        <v>18.3</v>
      </c>
      <c r="I58" s="15">
        <v>19.3</v>
      </c>
      <c r="J58" s="68" t="s">
        <v>82</v>
      </c>
      <c r="K58" s="15">
        <v>3.9E-2</v>
      </c>
      <c r="L58" s="15"/>
    </row>
    <row r="59" spans="1:12">
      <c r="B59" s="15"/>
      <c r="C59" s="15"/>
      <c r="D59" s="15">
        <v>1210</v>
      </c>
      <c r="E59" s="15">
        <v>1300</v>
      </c>
      <c r="F59" s="15">
        <f t="shared" si="1"/>
        <v>2510</v>
      </c>
      <c r="G59" s="15" t="s">
        <v>110</v>
      </c>
      <c r="H59" s="15">
        <v>17.5</v>
      </c>
      <c r="I59" s="15">
        <v>18.5</v>
      </c>
      <c r="J59" s="68" t="s">
        <v>82</v>
      </c>
      <c r="K59" s="15">
        <v>3.9E-2</v>
      </c>
      <c r="L59" s="15"/>
    </row>
    <row r="60" spans="1:12">
      <c r="A60" t="s">
        <v>40</v>
      </c>
      <c r="D60">
        <f>SUM(D49:D59)</f>
        <v>31210</v>
      </c>
      <c r="E60">
        <f>SUM(E49:E59)</f>
        <v>1300</v>
      </c>
      <c r="F60">
        <f>SUM(F49:F59)</f>
        <v>32510</v>
      </c>
      <c r="G60">
        <v>11</v>
      </c>
      <c r="H60">
        <f>SUM(H49:H59)</f>
        <v>200.5</v>
      </c>
      <c r="I60">
        <f>SUM(I49:I59)</f>
        <v>211.5</v>
      </c>
      <c r="K60">
        <f>SUM(K49:K59)</f>
        <v>0.42899999999999999</v>
      </c>
    </row>
    <row r="62" spans="1:12" ht="26.25">
      <c r="A62" s="89" t="s">
        <v>1</v>
      </c>
      <c r="B62" s="90"/>
      <c r="C62" s="90"/>
      <c r="D62" s="90"/>
      <c r="E62" s="90"/>
      <c r="F62" s="90"/>
      <c r="G62" s="106"/>
      <c r="H62" s="90"/>
      <c r="I62" s="90"/>
      <c r="J62" s="90"/>
      <c r="K62" s="90"/>
      <c r="L62" s="66"/>
    </row>
    <row r="63" spans="1:12" ht="15">
      <c r="A63" s="91" t="s">
        <v>2</v>
      </c>
      <c r="B63" s="91"/>
      <c r="C63" s="91"/>
      <c r="D63" s="92" t="s">
        <v>154</v>
      </c>
      <c r="E63" s="92"/>
      <c r="F63" s="92"/>
      <c r="G63" s="107"/>
      <c r="H63" s="92"/>
      <c r="I63" s="92"/>
      <c r="J63" s="92"/>
      <c r="K63" s="92"/>
      <c r="L63" s="66"/>
    </row>
    <row r="64" spans="1:12">
      <c r="A64" s="99" t="s">
        <v>3</v>
      </c>
      <c r="B64" s="100"/>
      <c r="C64" s="100"/>
      <c r="D64" s="101"/>
      <c r="E64" s="102"/>
      <c r="F64" s="102"/>
      <c r="G64" s="102"/>
      <c r="H64" s="102"/>
      <c r="I64" s="102"/>
      <c r="J64" s="102"/>
      <c r="K64" s="102"/>
      <c r="L64" s="102"/>
    </row>
    <row r="65" spans="1:12">
      <c r="A65" s="100"/>
      <c r="B65" s="100"/>
      <c r="C65" s="100"/>
      <c r="D65" s="101"/>
      <c r="E65" s="102"/>
      <c r="F65" s="102"/>
      <c r="G65" s="102"/>
      <c r="H65" s="102"/>
      <c r="I65" s="102"/>
      <c r="J65" s="102"/>
      <c r="K65" s="102"/>
      <c r="L65" s="102"/>
    </row>
    <row r="66" spans="1:12" ht="24.75">
      <c r="A66" s="58" t="s">
        <v>17</v>
      </c>
      <c r="B66" s="59" t="s">
        <v>18</v>
      </c>
      <c r="C66" s="60" t="s">
        <v>19</v>
      </c>
      <c r="D66" s="61" t="s">
        <v>21</v>
      </c>
      <c r="E66" s="62" t="s">
        <v>22</v>
      </c>
      <c r="F66" s="62" t="s">
        <v>23</v>
      </c>
      <c r="G66" s="63" t="s">
        <v>24</v>
      </c>
      <c r="H66" s="64" t="s">
        <v>25</v>
      </c>
      <c r="I66" s="64" t="s">
        <v>26</v>
      </c>
      <c r="J66" s="64" t="s">
        <v>27</v>
      </c>
      <c r="K66" s="64" t="s">
        <v>28</v>
      </c>
      <c r="L66" s="67" t="s">
        <v>29</v>
      </c>
    </row>
    <row r="67" spans="1:12">
      <c r="A67" s="15" t="s">
        <v>193</v>
      </c>
      <c r="B67" s="15" t="s">
        <v>194</v>
      </c>
      <c r="C67" s="15" t="s">
        <v>195</v>
      </c>
      <c r="D67" s="15">
        <v>2500</v>
      </c>
      <c r="E67" s="15"/>
      <c r="F67" s="15">
        <f>D67+E67</f>
        <v>2500</v>
      </c>
      <c r="G67" s="65" t="s">
        <v>130</v>
      </c>
      <c r="H67" s="15">
        <v>15.1</v>
      </c>
      <c r="I67" s="15">
        <v>16.100000000000001</v>
      </c>
      <c r="J67" s="68" t="s">
        <v>82</v>
      </c>
      <c r="K67" s="15">
        <v>3.9E-2</v>
      </c>
      <c r="L67" s="16" t="s">
        <v>196</v>
      </c>
    </row>
    <row r="68" spans="1:12">
      <c r="B68" s="15"/>
      <c r="C68" s="15"/>
      <c r="D68" s="15">
        <v>2500</v>
      </c>
      <c r="E68" s="15"/>
      <c r="F68" s="15">
        <f>D68+E68</f>
        <v>2500</v>
      </c>
      <c r="G68" s="15" t="s">
        <v>132</v>
      </c>
      <c r="H68" s="15">
        <v>15.1</v>
      </c>
      <c r="I68" s="15">
        <v>16.100000000000001</v>
      </c>
      <c r="J68" s="68" t="s">
        <v>82</v>
      </c>
      <c r="K68" s="15">
        <v>3.9E-2</v>
      </c>
      <c r="L68" s="15"/>
    </row>
    <row r="69" spans="1:12">
      <c r="B69" s="15"/>
      <c r="C69" s="15"/>
      <c r="D69" s="15">
        <v>1010</v>
      </c>
      <c r="E69" s="15">
        <v>250</v>
      </c>
      <c r="F69" s="15">
        <f>D69+E69</f>
        <v>1260</v>
      </c>
      <c r="G69" s="15" t="s">
        <v>133</v>
      </c>
      <c r="H69" s="15">
        <v>10</v>
      </c>
      <c r="I69" s="15">
        <v>11</v>
      </c>
      <c r="J69" s="68" t="s">
        <v>197</v>
      </c>
      <c r="K69" s="15">
        <v>0.03</v>
      </c>
      <c r="L69" s="15"/>
    </row>
    <row r="70" spans="1:12">
      <c r="A70" t="s">
        <v>40</v>
      </c>
      <c r="D70">
        <f>SUM(D67:D69)</f>
        <v>6010</v>
      </c>
      <c r="E70">
        <f>SUM(E67:E69)</f>
        <v>250</v>
      </c>
      <c r="F70">
        <f>SUM(F67:F69)</f>
        <v>6260</v>
      </c>
      <c r="G70">
        <v>3</v>
      </c>
      <c r="H70">
        <f>SUM(H67:H69)</f>
        <v>40.200000000000003</v>
      </c>
      <c r="I70">
        <f>SUM(I67:I69)</f>
        <v>43.2</v>
      </c>
      <c r="K70">
        <f>SUM(K67:K69)</f>
        <v>0.108</v>
      </c>
    </row>
    <row r="72" spans="1:12" ht="26.25">
      <c r="A72" s="89" t="s">
        <v>1</v>
      </c>
      <c r="B72" s="90"/>
      <c r="C72" s="90"/>
      <c r="D72" s="90"/>
      <c r="E72" s="90"/>
      <c r="F72" s="90"/>
      <c r="G72" s="106"/>
      <c r="H72" s="90"/>
      <c r="I72" s="90"/>
      <c r="J72" s="90"/>
      <c r="K72" s="90"/>
      <c r="L72" s="66"/>
    </row>
    <row r="73" spans="1:12" ht="15">
      <c r="A73" s="91" t="s">
        <v>2</v>
      </c>
      <c r="B73" s="91"/>
      <c r="C73" s="91"/>
      <c r="D73" s="92" t="s">
        <v>154</v>
      </c>
      <c r="E73" s="92"/>
      <c r="F73" s="92"/>
      <c r="G73" s="107"/>
      <c r="H73" s="92"/>
      <c r="I73" s="92"/>
      <c r="J73" s="92"/>
      <c r="K73" s="92"/>
      <c r="L73" s="66"/>
    </row>
    <row r="74" spans="1:12">
      <c r="A74" s="99" t="s">
        <v>3</v>
      </c>
      <c r="B74" s="100"/>
      <c r="C74" s="100"/>
      <c r="D74" s="101"/>
      <c r="E74" s="102"/>
      <c r="F74" s="102"/>
      <c r="G74" s="102"/>
      <c r="H74" s="102"/>
      <c r="I74" s="102"/>
      <c r="J74" s="102"/>
      <c r="K74" s="102"/>
      <c r="L74" s="102"/>
    </row>
    <row r="75" spans="1:12">
      <c r="A75" s="100"/>
      <c r="B75" s="100"/>
      <c r="C75" s="100"/>
      <c r="D75" s="101"/>
      <c r="E75" s="102"/>
      <c r="F75" s="102"/>
      <c r="G75" s="102"/>
      <c r="H75" s="102"/>
      <c r="I75" s="102"/>
      <c r="J75" s="102"/>
      <c r="K75" s="102"/>
      <c r="L75" s="102"/>
    </row>
    <row r="76" spans="1:12" ht="24.75">
      <c r="A76" s="58" t="s">
        <v>17</v>
      </c>
      <c r="B76" s="59" t="s">
        <v>18</v>
      </c>
      <c r="C76" s="60" t="s">
        <v>19</v>
      </c>
      <c r="D76" s="61" t="s">
        <v>21</v>
      </c>
      <c r="E76" s="62" t="s">
        <v>22</v>
      </c>
      <c r="F76" s="62" t="s">
        <v>23</v>
      </c>
      <c r="G76" s="63" t="s">
        <v>24</v>
      </c>
      <c r="H76" s="64" t="s">
        <v>25</v>
      </c>
      <c r="I76" s="64" t="s">
        <v>26</v>
      </c>
      <c r="J76" s="64" t="s">
        <v>27</v>
      </c>
      <c r="K76" s="64" t="s">
        <v>28</v>
      </c>
      <c r="L76" s="67" t="s">
        <v>29</v>
      </c>
    </row>
    <row r="77" spans="1:12">
      <c r="A77" s="15" t="s">
        <v>156</v>
      </c>
      <c r="B77" s="15" t="s">
        <v>166</v>
      </c>
      <c r="C77" s="15" t="s">
        <v>158</v>
      </c>
      <c r="D77" s="15">
        <v>3000</v>
      </c>
      <c r="E77" s="15"/>
      <c r="F77" s="15">
        <f>D77+E77</f>
        <v>3000</v>
      </c>
      <c r="G77" s="65" t="s">
        <v>198</v>
      </c>
      <c r="H77" s="15">
        <v>18.3</v>
      </c>
      <c r="I77" s="15">
        <v>19.3</v>
      </c>
      <c r="J77" s="68" t="s">
        <v>82</v>
      </c>
      <c r="K77" s="15">
        <v>3.9E-2</v>
      </c>
      <c r="L77" s="16" t="s">
        <v>199</v>
      </c>
    </row>
    <row r="78" spans="1:12">
      <c r="B78" s="15"/>
      <c r="C78" s="15"/>
      <c r="D78" s="15">
        <v>3000</v>
      </c>
      <c r="E78" s="15"/>
      <c r="F78" s="15">
        <f t="shared" ref="F78:F84" si="2">D78+E78</f>
        <v>3000</v>
      </c>
      <c r="G78" s="15" t="s">
        <v>200</v>
      </c>
      <c r="H78" s="15">
        <v>18.3</v>
      </c>
      <c r="I78" s="15">
        <v>19.3</v>
      </c>
      <c r="J78" s="68" t="s">
        <v>82</v>
      </c>
      <c r="K78" s="15">
        <v>3.9E-2</v>
      </c>
      <c r="L78" s="15"/>
    </row>
    <row r="79" spans="1:12">
      <c r="B79" s="15"/>
      <c r="C79" s="15"/>
      <c r="D79" s="15">
        <v>3000</v>
      </c>
      <c r="E79" s="15"/>
      <c r="F79" s="15">
        <f t="shared" si="2"/>
        <v>3000</v>
      </c>
      <c r="G79" s="15" t="s">
        <v>201</v>
      </c>
      <c r="H79" s="15">
        <v>18.3</v>
      </c>
      <c r="I79" s="15">
        <v>19.3</v>
      </c>
      <c r="J79" s="68" t="s">
        <v>82</v>
      </c>
      <c r="K79" s="15">
        <v>3.9E-2</v>
      </c>
      <c r="L79" s="15"/>
    </row>
    <row r="80" spans="1:12">
      <c r="B80" s="15"/>
      <c r="C80" s="15"/>
      <c r="D80" s="15">
        <v>3000</v>
      </c>
      <c r="E80" s="15"/>
      <c r="F80" s="15">
        <f t="shared" si="2"/>
        <v>3000</v>
      </c>
      <c r="G80" s="15" t="s">
        <v>202</v>
      </c>
      <c r="H80" s="15">
        <v>18.3</v>
      </c>
      <c r="I80" s="15">
        <v>19.3</v>
      </c>
      <c r="J80" s="68" t="s">
        <v>82</v>
      </c>
      <c r="K80" s="15">
        <v>3.9E-2</v>
      </c>
      <c r="L80" s="15"/>
    </row>
    <row r="81" spans="1:12">
      <c r="B81" s="15"/>
      <c r="C81" s="15"/>
      <c r="D81" s="15">
        <v>3000</v>
      </c>
      <c r="E81" s="15"/>
      <c r="F81" s="15">
        <f t="shared" si="2"/>
        <v>3000</v>
      </c>
      <c r="G81" s="15" t="s">
        <v>203</v>
      </c>
      <c r="H81" s="15">
        <v>18.3</v>
      </c>
      <c r="I81" s="15">
        <v>19.3</v>
      </c>
      <c r="J81" s="68" t="s">
        <v>82</v>
      </c>
      <c r="K81" s="15">
        <v>3.9E-2</v>
      </c>
      <c r="L81" s="15"/>
    </row>
    <row r="82" spans="1:12">
      <c r="B82" s="15"/>
      <c r="C82" s="15"/>
      <c r="D82" s="15">
        <v>3000</v>
      </c>
      <c r="E82" s="15"/>
      <c r="F82" s="15">
        <f t="shared" si="2"/>
        <v>3000</v>
      </c>
      <c r="G82" s="15" t="s">
        <v>204</v>
      </c>
      <c r="H82" s="15">
        <v>18.3</v>
      </c>
      <c r="I82" s="15">
        <v>19.3</v>
      </c>
      <c r="J82" s="68" t="s">
        <v>82</v>
      </c>
      <c r="K82" s="15">
        <v>3.9E-2</v>
      </c>
      <c r="L82" s="15"/>
    </row>
    <row r="83" spans="1:12">
      <c r="B83" s="15"/>
      <c r="C83" s="15"/>
      <c r="D83" s="15">
        <v>3000</v>
      </c>
      <c r="E83" s="15"/>
      <c r="F83" s="15">
        <f t="shared" si="2"/>
        <v>3000</v>
      </c>
      <c r="G83" s="15" t="s">
        <v>205</v>
      </c>
      <c r="H83" s="15">
        <v>18.3</v>
      </c>
      <c r="I83" s="15">
        <v>19.3</v>
      </c>
      <c r="J83" s="68" t="s">
        <v>82</v>
      </c>
      <c r="K83" s="15">
        <v>3.9E-2</v>
      </c>
      <c r="L83" s="15"/>
    </row>
    <row r="84" spans="1:12">
      <c r="B84" s="15"/>
      <c r="C84" s="15"/>
      <c r="D84" s="15">
        <v>3020</v>
      </c>
      <c r="E84" s="15">
        <v>600</v>
      </c>
      <c r="F84" s="15">
        <f t="shared" si="2"/>
        <v>3620</v>
      </c>
      <c r="G84" s="15" t="s">
        <v>206</v>
      </c>
      <c r="H84" s="15">
        <v>18.8</v>
      </c>
      <c r="I84" s="15">
        <v>19.8</v>
      </c>
      <c r="J84" s="68" t="s">
        <v>82</v>
      </c>
      <c r="K84" s="15">
        <v>3.9E-2</v>
      </c>
      <c r="L84" s="15"/>
    </row>
    <row r="85" spans="1:12">
      <c r="A85" t="s">
        <v>40</v>
      </c>
      <c r="D85">
        <f>SUM(D77:D84)</f>
        <v>24020</v>
      </c>
      <c r="E85">
        <f>SUM(E77:E84)</f>
        <v>600</v>
      </c>
      <c r="F85">
        <f>SUM(F77:F84)</f>
        <v>24620</v>
      </c>
      <c r="G85">
        <v>8</v>
      </c>
      <c r="H85">
        <f>SUM(H77:H84)</f>
        <v>146.9</v>
      </c>
      <c r="I85">
        <f>SUM(I77:I84)</f>
        <v>154.9</v>
      </c>
      <c r="K85">
        <f>SUM(K77:K84)</f>
        <v>0.312</v>
      </c>
    </row>
  </sheetData>
  <mergeCells count="25">
    <mergeCell ref="A1:K1"/>
    <mergeCell ref="A2:C2"/>
    <mergeCell ref="D2:K2"/>
    <mergeCell ref="A14:K14"/>
    <mergeCell ref="A15:C15"/>
    <mergeCell ref="D15:K15"/>
    <mergeCell ref="A64:C65"/>
    <mergeCell ref="D64:L65"/>
    <mergeCell ref="A44:K44"/>
    <mergeCell ref="A45:C45"/>
    <mergeCell ref="D45:K45"/>
    <mergeCell ref="A62:K62"/>
    <mergeCell ref="A63:C63"/>
    <mergeCell ref="D63:K63"/>
    <mergeCell ref="A3:C4"/>
    <mergeCell ref="D3:L4"/>
    <mergeCell ref="A16:C17"/>
    <mergeCell ref="D16:L17"/>
    <mergeCell ref="A46:C47"/>
    <mergeCell ref="D46:L47"/>
    <mergeCell ref="A74:C75"/>
    <mergeCell ref="D74:L75"/>
    <mergeCell ref="A72:K72"/>
    <mergeCell ref="A73:C73"/>
    <mergeCell ref="D73:K73"/>
  </mergeCells>
  <phoneticPr fontId="29" type="noConversion"/>
  <pageMargins left="0.55486111111111103" right="0.55486111111111103" top="1" bottom="1" header="0.5" footer="0.5"/>
  <pageSetup paperSize="1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3"/>
  <sheetViews>
    <sheetView topLeftCell="A14" workbookViewId="0">
      <selection sqref="A1:M8"/>
    </sheetView>
  </sheetViews>
  <sheetFormatPr defaultColWidth="9" defaultRowHeight="13.5"/>
  <cols>
    <col min="1" max="1" width="13.75" customWidth="1"/>
    <col min="2" max="2" width="35.625" customWidth="1"/>
    <col min="3" max="3" width="15.125" customWidth="1"/>
  </cols>
  <sheetData>
    <row r="1" spans="1:13" ht="26.25">
      <c r="A1" s="89" t="s">
        <v>0</v>
      </c>
      <c r="B1" s="90"/>
      <c r="C1" s="90"/>
      <c r="D1" s="90"/>
      <c r="E1" s="90"/>
      <c r="F1" s="90"/>
      <c r="G1" s="90"/>
      <c r="H1" s="89"/>
      <c r="I1" s="90"/>
      <c r="J1" s="90"/>
      <c r="K1" s="90"/>
      <c r="L1" s="90"/>
      <c r="M1" s="66"/>
    </row>
    <row r="2" spans="1:13" ht="26.25">
      <c r="A2" s="89" t="s">
        <v>1</v>
      </c>
      <c r="B2" s="90"/>
      <c r="C2" s="90"/>
      <c r="D2" s="90"/>
      <c r="E2" s="90"/>
      <c r="F2" s="90"/>
      <c r="G2" s="90"/>
      <c r="H2" s="89"/>
      <c r="I2" s="90"/>
      <c r="J2" s="90"/>
      <c r="K2" s="90"/>
      <c r="L2" s="90"/>
      <c r="M2" s="66"/>
    </row>
    <row r="3" spans="1:13" ht="15">
      <c r="A3" s="91" t="s">
        <v>2</v>
      </c>
      <c r="B3" s="91"/>
      <c r="C3" s="91"/>
      <c r="D3" s="91"/>
      <c r="E3" s="92">
        <v>45655</v>
      </c>
      <c r="F3" s="92"/>
      <c r="G3" s="92"/>
      <c r="H3" s="92"/>
      <c r="I3" s="92"/>
      <c r="J3" s="92"/>
      <c r="K3" s="92"/>
      <c r="L3" s="92"/>
      <c r="M3" s="66"/>
    </row>
    <row r="4" spans="1:13">
      <c r="A4" s="99" t="s">
        <v>3</v>
      </c>
      <c r="B4" s="100"/>
      <c r="C4" s="100"/>
      <c r="D4" s="100"/>
      <c r="E4" s="101"/>
      <c r="F4" s="102"/>
      <c r="G4" s="102"/>
      <c r="H4" s="102"/>
      <c r="I4" s="102"/>
      <c r="J4" s="102"/>
      <c r="K4" s="102"/>
      <c r="L4" s="102"/>
      <c r="M4" s="102"/>
    </row>
    <row r="5" spans="1:13">
      <c r="A5" s="100"/>
      <c r="B5" s="100"/>
      <c r="C5" s="100"/>
      <c r="D5" s="100"/>
      <c r="E5" s="101"/>
      <c r="F5" s="102"/>
      <c r="G5" s="102"/>
      <c r="H5" s="102"/>
      <c r="I5" s="102"/>
      <c r="J5" s="102"/>
      <c r="K5" s="102"/>
      <c r="L5" s="102"/>
      <c r="M5" s="102"/>
    </row>
    <row r="6" spans="1:13" ht="15">
      <c r="A6" s="66"/>
      <c r="B6" s="66"/>
      <c r="C6" s="66"/>
      <c r="D6" s="66"/>
      <c r="E6" s="71"/>
      <c r="F6" s="72"/>
      <c r="G6" s="71"/>
      <c r="H6" s="71"/>
      <c r="I6" s="71"/>
      <c r="J6" s="71"/>
      <c r="K6" s="71"/>
      <c r="L6" s="71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58" t="s">
        <v>17</v>
      </c>
      <c r="B8" s="59" t="s">
        <v>18</v>
      </c>
      <c r="C8" s="59" t="s">
        <v>19</v>
      </c>
      <c r="D8" s="60" t="s">
        <v>20</v>
      </c>
      <c r="E8" s="61" t="s">
        <v>21</v>
      </c>
      <c r="F8" s="62" t="s">
        <v>22</v>
      </c>
      <c r="G8" s="62" t="s">
        <v>23</v>
      </c>
      <c r="H8" s="63" t="s">
        <v>24</v>
      </c>
      <c r="I8" s="64" t="s">
        <v>25</v>
      </c>
      <c r="J8" s="64" t="s">
        <v>26</v>
      </c>
      <c r="K8" s="64" t="s">
        <v>27</v>
      </c>
      <c r="L8" s="64" t="s">
        <v>28</v>
      </c>
      <c r="M8" s="67" t="s">
        <v>29</v>
      </c>
    </row>
    <row r="9" spans="1:13" ht="68.099999999999994" customHeight="1">
      <c r="A9" s="74" t="s">
        <v>207</v>
      </c>
      <c r="B9" s="75" t="s">
        <v>208</v>
      </c>
      <c r="C9" s="75" t="s">
        <v>32</v>
      </c>
      <c r="D9" s="76" t="s">
        <v>39</v>
      </c>
      <c r="E9" s="77">
        <v>4510</v>
      </c>
      <c r="F9" s="78">
        <v>290</v>
      </c>
      <c r="G9" s="78">
        <f t="shared" ref="G9:G16" si="0">E9+F9</f>
        <v>4800</v>
      </c>
      <c r="H9" s="93" t="s">
        <v>34</v>
      </c>
      <c r="I9" s="93" t="s">
        <v>209</v>
      </c>
      <c r="J9" s="93" t="s">
        <v>210</v>
      </c>
      <c r="K9" s="93" t="s">
        <v>211</v>
      </c>
      <c r="L9" s="96">
        <f>0.4*0.3*0.2</f>
        <v>2.4E-2</v>
      </c>
      <c r="M9" s="15"/>
    </row>
    <row r="10" spans="1:13" ht="68.099999999999994" customHeight="1">
      <c r="A10" s="74" t="s">
        <v>207</v>
      </c>
      <c r="B10" s="75" t="s">
        <v>208</v>
      </c>
      <c r="C10" s="75" t="s">
        <v>32</v>
      </c>
      <c r="D10" s="76" t="s">
        <v>212</v>
      </c>
      <c r="E10" s="77">
        <v>9010</v>
      </c>
      <c r="F10" s="78">
        <v>290</v>
      </c>
      <c r="G10" s="78">
        <f t="shared" si="0"/>
        <v>9300</v>
      </c>
      <c r="H10" s="94"/>
      <c r="I10" s="94"/>
      <c r="J10" s="94"/>
      <c r="K10" s="94"/>
      <c r="L10" s="97"/>
      <c r="M10" s="15"/>
    </row>
    <row r="11" spans="1:13" ht="68.099999999999994" customHeight="1">
      <c r="A11" s="74" t="s">
        <v>207</v>
      </c>
      <c r="B11" s="75" t="s">
        <v>213</v>
      </c>
      <c r="C11" s="75" t="s">
        <v>32</v>
      </c>
      <c r="D11" s="87" t="s">
        <v>214</v>
      </c>
      <c r="E11" s="77">
        <v>22840</v>
      </c>
      <c r="F11" s="78">
        <v>460</v>
      </c>
      <c r="G11" s="78">
        <f t="shared" si="0"/>
        <v>23300</v>
      </c>
      <c r="H11" s="94"/>
      <c r="I11" s="94"/>
      <c r="J11" s="94"/>
      <c r="K11" s="94"/>
      <c r="L11" s="97"/>
      <c r="M11" s="15"/>
    </row>
    <row r="12" spans="1:13" ht="68.099999999999994" customHeight="1">
      <c r="A12" s="74" t="s">
        <v>207</v>
      </c>
      <c r="B12" s="75" t="s">
        <v>213</v>
      </c>
      <c r="C12" s="75" t="s">
        <v>32</v>
      </c>
      <c r="D12" s="87" t="s">
        <v>215</v>
      </c>
      <c r="E12" s="77">
        <v>32440</v>
      </c>
      <c r="F12" s="78">
        <v>360</v>
      </c>
      <c r="G12" s="78">
        <f t="shared" si="0"/>
        <v>32800</v>
      </c>
      <c r="H12" s="94"/>
      <c r="I12" s="94"/>
      <c r="J12" s="94"/>
      <c r="K12" s="94"/>
      <c r="L12" s="97"/>
      <c r="M12" s="15"/>
    </row>
    <row r="13" spans="1:13" ht="68.099999999999994" customHeight="1">
      <c r="A13" s="74" t="s">
        <v>207</v>
      </c>
      <c r="B13" s="75" t="s">
        <v>213</v>
      </c>
      <c r="C13" s="75" t="s">
        <v>32</v>
      </c>
      <c r="D13" s="87" t="s">
        <v>216</v>
      </c>
      <c r="E13" s="77">
        <v>24200</v>
      </c>
      <c r="F13" s="78">
        <v>400</v>
      </c>
      <c r="G13" s="78">
        <f t="shared" si="0"/>
        <v>24600</v>
      </c>
      <c r="H13" s="94"/>
      <c r="I13" s="94"/>
      <c r="J13" s="94"/>
      <c r="K13" s="94"/>
      <c r="L13" s="97"/>
      <c r="M13" s="15"/>
    </row>
    <row r="14" spans="1:13" ht="68.099999999999994" customHeight="1">
      <c r="A14" s="74" t="s">
        <v>207</v>
      </c>
      <c r="B14" s="75" t="s">
        <v>213</v>
      </c>
      <c r="C14" s="75" t="s">
        <v>32</v>
      </c>
      <c r="D14" s="87" t="s">
        <v>217</v>
      </c>
      <c r="E14" s="77">
        <v>15900</v>
      </c>
      <c r="F14" s="78">
        <v>300</v>
      </c>
      <c r="G14" s="78">
        <f t="shared" si="0"/>
        <v>16200</v>
      </c>
      <c r="H14" s="94"/>
      <c r="I14" s="94"/>
      <c r="J14" s="94"/>
      <c r="K14" s="94"/>
      <c r="L14" s="97"/>
      <c r="M14" s="15"/>
    </row>
    <row r="15" spans="1:13" ht="68.099999999999994" customHeight="1">
      <c r="A15" s="74" t="s">
        <v>207</v>
      </c>
      <c r="B15" s="75" t="s">
        <v>218</v>
      </c>
      <c r="C15" s="75" t="s">
        <v>32</v>
      </c>
      <c r="D15" s="76" t="s">
        <v>219</v>
      </c>
      <c r="E15" s="77">
        <v>7270</v>
      </c>
      <c r="F15" s="78">
        <v>230</v>
      </c>
      <c r="G15" s="78">
        <f t="shared" si="0"/>
        <v>7500</v>
      </c>
      <c r="H15" s="94"/>
      <c r="I15" s="94"/>
      <c r="J15" s="94"/>
      <c r="K15" s="94"/>
      <c r="L15" s="97"/>
      <c r="M15" s="15"/>
    </row>
    <row r="16" spans="1:13" ht="68.099999999999994" customHeight="1">
      <c r="A16" s="74" t="s">
        <v>207</v>
      </c>
      <c r="B16" s="75" t="s">
        <v>218</v>
      </c>
      <c r="C16" s="75" t="s">
        <v>32</v>
      </c>
      <c r="D16" s="87" t="s">
        <v>220</v>
      </c>
      <c r="E16" s="77">
        <v>1365</v>
      </c>
      <c r="F16" s="78">
        <v>135</v>
      </c>
      <c r="G16" s="78">
        <f t="shared" si="0"/>
        <v>1500</v>
      </c>
      <c r="H16" s="94"/>
      <c r="I16" s="94"/>
      <c r="J16" s="94"/>
      <c r="K16" s="94"/>
      <c r="L16" s="97"/>
      <c r="M16" s="15"/>
    </row>
    <row r="17" spans="1:13">
      <c r="A17" t="s">
        <v>40</v>
      </c>
      <c r="B17" s="69"/>
      <c r="C17" s="69"/>
      <c r="E17" s="15">
        <f>SUM(E9:E16)</f>
        <v>117535</v>
      </c>
      <c r="F17" s="15">
        <f>SUM(F9:F16)</f>
        <v>2465</v>
      </c>
      <c r="G17" s="15">
        <f>SUM(G9:G16)</f>
        <v>120000</v>
      </c>
      <c r="H17" s="20">
        <v>1</v>
      </c>
      <c r="I17" s="20">
        <v>10.199999999999999</v>
      </c>
      <c r="J17" s="20">
        <v>11.2</v>
      </c>
      <c r="K17" s="15"/>
      <c r="L17" s="20">
        <f>SUM(L9:L16)</f>
        <v>2.4E-2</v>
      </c>
    </row>
    <row r="19" spans="1:13" ht="26.25">
      <c r="A19" s="89" t="s">
        <v>0</v>
      </c>
      <c r="B19" s="90"/>
      <c r="C19" s="90"/>
      <c r="D19" s="90"/>
      <c r="E19" s="90"/>
      <c r="F19" s="90"/>
      <c r="G19" s="90"/>
      <c r="H19" s="89"/>
      <c r="I19" s="90"/>
      <c r="J19" s="90"/>
      <c r="K19" s="90"/>
      <c r="L19" s="90"/>
      <c r="M19" s="66"/>
    </row>
    <row r="20" spans="1:13" ht="26.25">
      <c r="A20" s="89" t="s">
        <v>1</v>
      </c>
      <c r="B20" s="90"/>
      <c r="C20" s="90"/>
      <c r="D20" s="90"/>
      <c r="E20" s="90"/>
      <c r="F20" s="90"/>
      <c r="G20" s="90"/>
      <c r="H20" s="89"/>
      <c r="I20" s="90"/>
      <c r="J20" s="90"/>
      <c r="K20" s="90"/>
      <c r="L20" s="90"/>
      <c r="M20" s="66"/>
    </row>
    <row r="21" spans="1:13" ht="15">
      <c r="A21" s="91" t="s">
        <v>2</v>
      </c>
      <c r="B21" s="91"/>
      <c r="C21" s="91"/>
      <c r="D21" s="91"/>
      <c r="E21" s="92">
        <v>45655</v>
      </c>
      <c r="F21" s="92"/>
      <c r="G21" s="92"/>
      <c r="H21" s="92"/>
      <c r="I21" s="92"/>
      <c r="J21" s="92"/>
      <c r="K21" s="92"/>
      <c r="L21" s="92"/>
      <c r="M21" s="66"/>
    </row>
    <row r="22" spans="1:13">
      <c r="A22" s="99" t="s">
        <v>3</v>
      </c>
      <c r="B22" s="100"/>
      <c r="C22" s="100"/>
      <c r="D22" s="100"/>
      <c r="E22" s="101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100"/>
      <c r="B23" s="100"/>
      <c r="C23" s="100"/>
      <c r="D23" s="100"/>
      <c r="E23" s="101"/>
      <c r="F23" s="102"/>
      <c r="G23" s="102"/>
      <c r="H23" s="102"/>
      <c r="I23" s="102"/>
      <c r="J23" s="102"/>
      <c r="K23" s="102"/>
      <c r="L23" s="102"/>
      <c r="M23" s="102"/>
    </row>
    <row r="24" spans="1:13" ht="15">
      <c r="A24" s="66"/>
      <c r="B24" s="66"/>
      <c r="C24" s="66"/>
      <c r="D24" s="66"/>
      <c r="E24" s="71"/>
      <c r="F24" s="72"/>
      <c r="G24" s="71"/>
      <c r="H24" s="71"/>
      <c r="I24" s="71"/>
      <c r="J24" s="71"/>
      <c r="K24" s="71"/>
      <c r="L24" s="71"/>
    </row>
    <row r="25" spans="1:13" ht="38.25">
      <c r="A25" s="5" t="s">
        <v>4</v>
      </c>
      <c r="B25" s="6" t="s">
        <v>5</v>
      </c>
      <c r="C25" s="6" t="s">
        <v>6</v>
      </c>
      <c r="D25" s="7" t="s">
        <v>7</v>
      </c>
      <c r="E25" s="8" t="s">
        <v>8</v>
      </c>
      <c r="F25" s="8" t="s">
        <v>9</v>
      </c>
      <c r="G25" s="8" t="s">
        <v>10</v>
      </c>
      <c r="H25" s="7" t="s">
        <v>11</v>
      </c>
      <c r="I25" s="17" t="s">
        <v>12</v>
      </c>
      <c r="J25" s="17" t="s">
        <v>13</v>
      </c>
      <c r="K25" s="17" t="s">
        <v>14</v>
      </c>
      <c r="L25" s="17" t="s">
        <v>15</v>
      </c>
      <c r="M25" s="17" t="s">
        <v>16</v>
      </c>
    </row>
    <row r="26" spans="1:13" ht="24.75">
      <c r="A26" s="58" t="s">
        <v>17</v>
      </c>
      <c r="B26" s="59" t="s">
        <v>18</v>
      </c>
      <c r="C26" s="59" t="s">
        <v>19</v>
      </c>
      <c r="D26" s="60" t="s">
        <v>20</v>
      </c>
      <c r="E26" s="61" t="s">
        <v>21</v>
      </c>
      <c r="F26" s="62" t="s">
        <v>22</v>
      </c>
      <c r="G26" s="62" t="s">
        <v>23</v>
      </c>
      <c r="H26" s="63" t="s">
        <v>24</v>
      </c>
      <c r="I26" s="64" t="s">
        <v>25</v>
      </c>
      <c r="J26" s="64" t="s">
        <v>26</v>
      </c>
      <c r="K26" s="64" t="s">
        <v>27</v>
      </c>
      <c r="L26" s="64" t="s">
        <v>28</v>
      </c>
      <c r="M26" s="67" t="s">
        <v>29</v>
      </c>
    </row>
    <row r="27" spans="1:13" ht="60" customHeight="1">
      <c r="A27" s="74" t="s">
        <v>207</v>
      </c>
      <c r="B27" s="75" t="s">
        <v>221</v>
      </c>
      <c r="C27" s="75" t="s">
        <v>32</v>
      </c>
      <c r="D27" s="76" t="s">
        <v>214</v>
      </c>
      <c r="E27" s="77">
        <v>4810</v>
      </c>
      <c r="F27" s="78">
        <v>190</v>
      </c>
      <c r="G27" s="78">
        <f t="shared" ref="G27:G32" si="1">E27+F27</f>
        <v>5000</v>
      </c>
      <c r="H27" s="93" t="s">
        <v>34</v>
      </c>
      <c r="I27" s="93" t="s">
        <v>209</v>
      </c>
      <c r="J27" s="93" t="s">
        <v>210</v>
      </c>
      <c r="K27" s="93" t="s">
        <v>211</v>
      </c>
      <c r="L27" s="96">
        <f>0.4*0.3*0.2</f>
        <v>2.4E-2</v>
      </c>
      <c r="M27" s="15"/>
    </row>
    <row r="28" spans="1:13" ht="60" customHeight="1">
      <c r="A28" s="74" t="s">
        <v>207</v>
      </c>
      <c r="B28" s="75" t="s">
        <v>221</v>
      </c>
      <c r="C28" s="75" t="s">
        <v>32</v>
      </c>
      <c r="D28" s="76" t="s">
        <v>215</v>
      </c>
      <c r="E28" s="77">
        <v>10310</v>
      </c>
      <c r="F28" s="78">
        <v>390</v>
      </c>
      <c r="G28" s="78">
        <f t="shared" si="1"/>
        <v>10700</v>
      </c>
      <c r="H28" s="94"/>
      <c r="I28" s="94"/>
      <c r="J28" s="94"/>
      <c r="K28" s="94"/>
      <c r="L28" s="97"/>
      <c r="M28" s="15"/>
    </row>
    <row r="29" spans="1:13" ht="60" customHeight="1">
      <c r="A29" s="74" t="s">
        <v>207</v>
      </c>
      <c r="B29" s="75" t="s">
        <v>221</v>
      </c>
      <c r="C29" s="75" t="s">
        <v>32</v>
      </c>
      <c r="D29" s="87" t="s">
        <v>216</v>
      </c>
      <c r="E29" s="77">
        <v>10210</v>
      </c>
      <c r="F29" s="78">
        <v>290</v>
      </c>
      <c r="G29" s="78">
        <f t="shared" si="1"/>
        <v>10500</v>
      </c>
      <c r="H29" s="94"/>
      <c r="I29" s="94"/>
      <c r="J29" s="94"/>
      <c r="K29" s="94"/>
      <c r="L29" s="97"/>
      <c r="M29" s="15"/>
    </row>
    <row r="30" spans="1:13" ht="60" customHeight="1">
      <c r="A30" s="74" t="s">
        <v>207</v>
      </c>
      <c r="B30" s="75" t="s">
        <v>221</v>
      </c>
      <c r="C30" s="75" t="s">
        <v>32</v>
      </c>
      <c r="D30" s="87" t="s">
        <v>217</v>
      </c>
      <c r="E30" s="77">
        <v>7310</v>
      </c>
      <c r="F30" s="78">
        <v>190</v>
      </c>
      <c r="G30" s="78">
        <f t="shared" si="1"/>
        <v>7500</v>
      </c>
      <c r="H30" s="94"/>
      <c r="I30" s="94"/>
      <c r="J30" s="94"/>
      <c r="K30" s="94"/>
      <c r="L30" s="97"/>
      <c r="M30" s="15"/>
    </row>
    <row r="31" spans="1:13" ht="60" customHeight="1">
      <c r="A31" s="74" t="s">
        <v>207</v>
      </c>
      <c r="B31" s="75" t="s">
        <v>221</v>
      </c>
      <c r="C31" s="75" t="s">
        <v>32</v>
      </c>
      <c r="D31" s="87" t="s">
        <v>219</v>
      </c>
      <c r="E31" s="77">
        <v>4110</v>
      </c>
      <c r="F31" s="78">
        <v>190</v>
      </c>
      <c r="G31" s="78">
        <f t="shared" si="1"/>
        <v>4300</v>
      </c>
      <c r="H31" s="94"/>
      <c r="I31" s="94"/>
      <c r="J31" s="94"/>
      <c r="K31" s="94"/>
      <c r="L31" s="97"/>
      <c r="M31" s="15"/>
    </row>
    <row r="32" spans="1:13" ht="60" customHeight="1">
      <c r="A32" s="74" t="s">
        <v>207</v>
      </c>
      <c r="B32" s="75" t="s">
        <v>221</v>
      </c>
      <c r="C32" s="75" t="s">
        <v>32</v>
      </c>
      <c r="D32" s="87" t="s">
        <v>220</v>
      </c>
      <c r="E32" s="77">
        <v>3310</v>
      </c>
      <c r="F32" s="78">
        <v>190</v>
      </c>
      <c r="G32" s="78">
        <f t="shared" si="1"/>
        <v>3500</v>
      </c>
      <c r="H32" s="94"/>
      <c r="I32" s="94"/>
      <c r="J32" s="94"/>
      <c r="K32" s="94"/>
      <c r="L32" s="97"/>
      <c r="M32" s="15"/>
    </row>
    <row r="33" spans="1:12">
      <c r="A33" t="s">
        <v>40</v>
      </c>
      <c r="B33" s="69"/>
      <c r="C33" s="69"/>
      <c r="E33" s="15">
        <f>SUM(E27:E32)</f>
        <v>40060</v>
      </c>
      <c r="F33" s="15">
        <f>SUM(F27:F32)</f>
        <v>1440</v>
      </c>
      <c r="G33" s="15">
        <f>SUM(G27:G32)</f>
        <v>41500</v>
      </c>
      <c r="H33" s="20">
        <v>1</v>
      </c>
      <c r="I33" s="20">
        <v>10.199999999999999</v>
      </c>
      <c r="J33" s="20">
        <v>11.2</v>
      </c>
      <c r="K33" s="15"/>
      <c r="L33" s="20">
        <f>SUM(L27:L32)</f>
        <v>2.4E-2</v>
      </c>
    </row>
  </sheetData>
  <mergeCells count="22">
    <mergeCell ref="A1:L1"/>
    <mergeCell ref="A2:L2"/>
    <mergeCell ref="A3:D3"/>
    <mergeCell ref="E3:L3"/>
    <mergeCell ref="A19:L19"/>
    <mergeCell ref="A4:D5"/>
    <mergeCell ref="E4:M5"/>
    <mergeCell ref="A20:L20"/>
    <mergeCell ref="A21:D21"/>
    <mergeCell ref="E21:L21"/>
    <mergeCell ref="H9:H16"/>
    <mergeCell ref="H27:H32"/>
    <mergeCell ref="I9:I16"/>
    <mergeCell ref="I27:I32"/>
    <mergeCell ref="J9:J16"/>
    <mergeCell ref="J27:J32"/>
    <mergeCell ref="K9:K16"/>
    <mergeCell ref="K27:K32"/>
    <mergeCell ref="L9:L16"/>
    <mergeCell ref="L27:L32"/>
    <mergeCell ref="A22:D23"/>
    <mergeCell ref="E22:M23"/>
  </mergeCells>
  <phoneticPr fontId="2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61"/>
  <sheetViews>
    <sheetView topLeftCell="A46" workbookViewId="0">
      <selection activeCell="H80" sqref="H80"/>
    </sheetView>
  </sheetViews>
  <sheetFormatPr defaultColWidth="9" defaultRowHeight="13.5"/>
  <cols>
    <col min="1" max="1" width="11.5" customWidth="1"/>
    <col min="2" max="2" width="16" customWidth="1"/>
    <col min="12" max="12" width="16.625" customWidth="1"/>
  </cols>
  <sheetData>
    <row r="1" spans="1:12" ht="26.25">
      <c r="A1" s="89" t="s">
        <v>1</v>
      </c>
      <c r="B1" s="90"/>
      <c r="C1" s="90"/>
      <c r="D1" s="90"/>
      <c r="E1" s="90"/>
      <c r="F1" s="90"/>
      <c r="G1" s="106"/>
      <c r="H1" s="90"/>
      <c r="I1" s="90"/>
      <c r="J1" s="90"/>
      <c r="K1" s="90"/>
      <c r="L1" s="66"/>
    </row>
    <row r="2" spans="1:12" ht="15">
      <c r="A2" s="91" t="s">
        <v>2</v>
      </c>
      <c r="B2" s="91"/>
      <c r="C2" s="91"/>
      <c r="D2" s="92">
        <v>45643</v>
      </c>
      <c r="E2" s="92"/>
      <c r="F2" s="92"/>
      <c r="G2" s="107"/>
      <c r="H2" s="92"/>
      <c r="I2" s="92"/>
      <c r="J2" s="92"/>
      <c r="K2" s="92"/>
      <c r="L2" s="66"/>
    </row>
    <row r="3" spans="1:12">
      <c r="A3" s="99" t="s">
        <v>3</v>
      </c>
      <c r="B3" s="100"/>
      <c r="C3" s="100"/>
      <c r="D3" s="101"/>
      <c r="E3" s="102"/>
      <c r="F3" s="102"/>
      <c r="G3" s="102"/>
      <c r="H3" s="102"/>
      <c r="I3" s="102"/>
      <c r="J3" s="102"/>
      <c r="K3" s="102"/>
      <c r="L3" s="102"/>
    </row>
    <row r="4" spans="1:12">
      <c r="A4" s="100"/>
      <c r="B4" s="100"/>
      <c r="C4" s="100"/>
      <c r="D4" s="101"/>
      <c r="E4" s="102"/>
      <c r="F4" s="102"/>
      <c r="G4" s="102"/>
      <c r="H4" s="102"/>
      <c r="I4" s="102"/>
      <c r="J4" s="102"/>
      <c r="K4" s="102"/>
      <c r="L4" s="102"/>
    </row>
    <row r="5" spans="1:12" ht="25.5">
      <c r="A5" s="5" t="s">
        <v>4</v>
      </c>
      <c r="B5" s="6" t="s">
        <v>5</v>
      </c>
      <c r="C5" s="7" t="s">
        <v>6</v>
      </c>
      <c r="D5" s="8" t="s">
        <v>8</v>
      </c>
      <c r="E5" s="8" t="s">
        <v>9</v>
      </c>
      <c r="F5" s="8" t="s">
        <v>10</v>
      </c>
      <c r="G5" s="7" t="s">
        <v>11</v>
      </c>
      <c r="H5" s="17" t="s">
        <v>12</v>
      </c>
      <c r="I5" s="17" t="s">
        <v>13</v>
      </c>
      <c r="J5" s="17" t="s">
        <v>155</v>
      </c>
      <c r="K5" s="17" t="s">
        <v>15</v>
      </c>
      <c r="L5" s="17" t="s">
        <v>16</v>
      </c>
    </row>
    <row r="6" spans="1:12" ht="24.75">
      <c r="A6" s="58" t="s">
        <v>17</v>
      </c>
      <c r="B6" s="59" t="s">
        <v>18</v>
      </c>
      <c r="C6" s="60" t="s">
        <v>19</v>
      </c>
      <c r="D6" s="61" t="s">
        <v>21</v>
      </c>
      <c r="E6" s="62" t="s">
        <v>22</v>
      </c>
      <c r="F6" s="62" t="s">
        <v>23</v>
      </c>
      <c r="G6" s="63" t="s">
        <v>24</v>
      </c>
      <c r="H6" s="64" t="s">
        <v>25</v>
      </c>
      <c r="I6" s="64" t="s">
        <v>26</v>
      </c>
      <c r="J6" s="64" t="s">
        <v>27</v>
      </c>
      <c r="K6" s="64" t="s">
        <v>28</v>
      </c>
      <c r="L6" s="67" t="s">
        <v>29</v>
      </c>
    </row>
    <row r="7" spans="1:12" ht="54">
      <c r="A7" s="15" t="s">
        <v>222</v>
      </c>
      <c r="B7" s="15" t="s">
        <v>151</v>
      </c>
      <c r="C7" s="15" t="s">
        <v>223</v>
      </c>
      <c r="D7" s="15">
        <v>6300</v>
      </c>
      <c r="E7" s="15"/>
      <c r="F7" s="15">
        <f>D7+E7</f>
        <v>6300</v>
      </c>
      <c r="G7" s="65" t="s">
        <v>68</v>
      </c>
      <c r="H7" s="15">
        <v>21</v>
      </c>
      <c r="I7" s="15">
        <v>22</v>
      </c>
      <c r="J7" s="68" t="s">
        <v>82</v>
      </c>
      <c r="K7" s="15">
        <v>3.9E-2</v>
      </c>
      <c r="L7" s="16" t="s">
        <v>224</v>
      </c>
    </row>
    <row r="8" spans="1:12">
      <c r="D8" s="15">
        <v>6300</v>
      </c>
      <c r="E8" s="15"/>
      <c r="F8" s="15">
        <f t="shared" ref="F8:F13" si="0">D8+E8</f>
        <v>6300</v>
      </c>
      <c r="G8" s="15" t="s">
        <v>71</v>
      </c>
      <c r="H8" s="15">
        <v>21</v>
      </c>
      <c r="I8" s="15">
        <v>22</v>
      </c>
      <c r="J8" s="68" t="s">
        <v>82</v>
      </c>
      <c r="K8" s="15">
        <v>3.9E-2</v>
      </c>
      <c r="L8" s="15"/>
    </row>
    <row r="9" spans="1:12">
      <c r="D9" s="15">
        <v>6300</v>
      </c>
      <c r="E9" s="15"/>
      <c r="F9" s="15">
        <f t="shared" si="0"/>
        <v>6300</v>
      </c>
      <c r="G9" s="15" t="s">
        <v>72</v>
      </c>
      <c r="H9" s="15">
        <v>21</v>
      </c>
      <c r="I9" s="15">
        <v>22</v>
      </c>
      <c r="J9" s="68" t="s">
        <v>82</v>
      </c>
      <c r="K9" s="15">
        <v>3.9E-2</v>
      </c>
      <c r="L9" s="15"/>
    </row>
    <row r="10" spans="1:12">
      <c r="D10" s="15">
        <v>6300</v>
      </c>
      <c r="E10" s="15"/>
      <c r="F10" s="15">
        <f t="shared" si="0"/>
        <v>6300</v>
      </c>
      <c r="G10" s="15" t="s">
        <v>74</v>
      </c>
      <c r="H10" s="15">
        <v>21</v>
      </c>
      <c r="I10" s="15">
        <v>22</v>
      </c>
      <c r="J10" s="68" t="s">
        <v>82</v>
      </c>
      <c r="K10" s="15">
        <v>3.9E-2</v>
      </c>
      <c r="L10" s="15"/>
    </row>
    <row r="11" spans="1:12">
      <c r="D11" s="15">
        <v>6300</v>
      </c>
      <c r="E11" s="15"/>
      <c r="F11" s="15">
        <f t="shared" si="0"/>
        <v>6300</v>
      </c>
      <c r="G11" s="15" t="s">
        <v>75</v>
      </c>
      <c r="H11" s="15">
        <v>21</v>
      </c>
      <c r="I11" s="15">
        <v>22</v>
      </c>
      <c r="J11" s="68" t="s">
        <v>82</v>
      </c>
      <c r="K11" s="15">
        <v>3.9E-2</v>
      </c>
      <c r="L11" s="15"/>
    </row>
    <row r="12" spans="1:12">
      <c r="D12" s="15">
        <v>6300</v>
      </c>
      <c r="E12" s="15"/>
      <c r="F12" s="15">
        <f t="shared" si="0"/>
        <v>6300</v>
      </c>
      <c r="G12" s="15" t="s">
        <v>76</v>
      </c>
      <c r="H12" s="15">
        <v>21</v>
      </c>
      <c r="I12" s="15">
        <v>22</v>
      </c>
      <c r="J12" s="68" t="s">
        <v>82</v>
      </c>
      <c r="K12" s="15">
        <v>3.9E-2</v>
      </c>
      <c r="L12" s="15"/>
    </row>
    <row r="13" spans="1:12">
      <c r="D13" s="15">
        <v>2220</v>
      </c>
      <c r="E13" s="15">
        <v>800</v>
      </c>
      <c r="F13" s="15">
        <f t="shared" si="0"/>
        <v>3020</v>
      </c>
      <c r="G13" s="15" t="s">
        <v>77</v>
      </c>
      <c r="H13" s="15">
        <v>10</v>
      </c>
      <c r="I13" s="15">
        <v>11</v>
      </c>
      <c r="J13" s="68" t="s">
        <v>165</v>
      </c>
      <c r="K13" s="15">
        <v>2.5000000000000001E-2</v>
      </c>
      <c r="L13" s="15"/>
    </row>
    <row r="14" spans="1:12">
      <c r="A14" t="s">
        <v>40</v>
      </c>
      <c r="D14">
        <f>SUM(D7:D13)</f>
        <v>40020</v>
      </c>
      <c r="E14">
        <f>SUM(E7:E13)</f>
        <v>800</v>
      </c>
      <c r="F14">
        <f>SUM(F7:F13)</f>
        <v>40820</v>
      </c>
      <c r="G14">
        <v>7</v>
      </c>
      <c r="H14">
        <f>SUM(H7:H13)</f>
        <v>136</v>
      </c>
      <c r="I14">
        <f>SUM(I7:I13)</f>
        <v>143</v>
      </c>
      <c r="K14">
        <f>SUM(K7:K13)</f>
        <v>0.25900000000000001</v>
      </c>
    </row>
    <row r="16" spans="1:12" ht="26.25">
      <c r="A16" s="89" t="s">
        <v>1</v>
      </c>
      <c r="B16" s="90"/>
      <c r="C16" s="90"/>
      <c r="D16" s="90"/>
      <c r="E16" s="90"/>
      <c r="F16" s="90"/>
      <c r="G16" s="106"/>
      <c r="H16" s="90"/>
      <c r="I16" s="90"/>
      <c r="J16" s="90"/>
      <c r="K16" s="90"/>
      <c r="L16" s="66"/>
    </row>
    <row r="17" spans="1:12" ht="15">
      <c r="A17" s="91" t="s">
        <v>2</v>
      </c>
      <c r="B17" s="91"/>
      <c r="C17" s="91"/>
      <c r="D17" s="92">
        <v>45643</v>
      </c>
      <c r="E17" s="92"/>
      <c r="F17" s="92"/>
      <c r="G17" s="107"/>
      <c r="H17" s="92"/>
      <c r="I17" s="92"/>
      <c r="J17" s="92"/>
      <c r="K17" s="92"/>
      <c r="L17" s="66"/>
    </row>
    <row r="18" spans="1:12">
      <c r="A18" s="99" t="s">
        <v>3</v>
      </c>
      <c r="B18" s="100"/>
      <c r="C18" s="100"/>
      <c r="D18" s="101"/>
      <c r="E18" s="102"/>
      <c r="F18" s="102"/>
      <c r="G18" s="102"/>
      <c r="H18" s="102"/>
      <c r="I18" s="102"/>
      <c r="J18" s="102"/>
      <c r="K18" s="102"/>
      <c r="L18" s="102"/>
    </row>
    <row r="19" spans="1:12">
      <c r="A19" s="100"/>
      <c r="B19" s="100"/>
      <c r="C19" s="100"/>
      <c r="D19" s="101"/>
      <c r="E19" s="102"/>
      <c r="F19" s="102"/>
      <c r="G19" s="102"/>
      <c r="H19" s="102"/>
      <c r="I19" s="102"/>
      <c r="J19" s="102"/>
      <c r="K19" s="102"/>
      <c r="L19" s="102"/>
    </row>
    <row r="20" spans="1:12" ht="25.5">
      <c r="A20" s="5" t="s">
        <v>4</v>
      </c>
      <c r="B20" s="6" t="s">
        <v>5</v>
      </c>
      <c r="C20" s="7" t="s">
        <v>6</v>
      </c>
      <c r="D20" s="8" t="s">
        <v>8</v>
      </c>
      <c r="E20" s="8" t="s">
        <v>9</v>
      </c>
      <c r="F20" s="8" t="s">
        <v>10</v>
      </c>
      <c r="G20" s="7" t="s">
        <v>11</v>
      </c>
      <c r="H20" s="17" t="s">
        <v>12</v>
      </c>
      <c r="I20" s="17" t="s">
        <v>13</v>
      </c>
      <c r="J20" s="17" t="s">
        <v>155</v>
      </c>
      <c r="K20" s="17" t="s">
        <v>15</v>
      </c>
      <c r="L20" s="17" t="s">
        <v>16</v>
      </c>
    </row>
    <row r="21" spans="1:12" ht="24.75">
      <c r="A21" s="58" t="s">
        <v>17</v>
      </c>
      <c r="B21" s="59" t="s">
        <v>18</v>
      </c>
      <c r="C21" s="60" t="s">
        <v>19</v>
      </c>
      <c r="D21" s="61" t="s">
        <v>21</v>
      </c>
      <c r="E21" s="62" t="s">
        <v>22</v>
      </c>
      <c r="F21" s="62" t="s">
        <v>23</v>
      </c>
      <c r="G21" s="63" t="s">
        <v>24</v>
      </c>
      <c r="H21" s="64" t="s">
        <v>25</v>
      </c>
      <c r="I21" s="64" t="s">
        <v>26</v>
      </c>
      <c r="J21" s="64" t="s">
        <v>27</v>
      </c>
      <c r="K21" s="64" t="s">
        <v>28</v>
      </c>
      <c r="L21" s="67" t="s">
        <v>29</v>
      </c>
    </row>
    <row r="22" spans="1:12" ht="54">
      <c r="A22" s="15" t="s">
        <v>222</v>
      </c>
      <c r="B22" s="15" t="s">
        <v>151</v>
      </c>
      <c r="C22" s="15" t="s">
        <v>223</v>
      </c>
      <c r="D22" s="15">
        <v>6300</v>
      </c>
      <c r="E22" s="15"/>
      <c r="F22" s="15">
        <f t="shared" ref="F22:F24" si="1">D22+E22</f>
        <v>6300</v>
      </c>
      <c r="G22" s="65" t="s">
        <v>130</v>
      </c>
      <c r="H22" s="15">
        <v>21</v>
      </c>
      <c r="I22" s="15">
        <v>22</v>
      </c>
      <c r="J22" s="68" t="s">
        <v>82</v>
      </c>
      <c r="K22" s="15">
        <v>3.9E-2</v>
      </c>
      <c r="L22" s="16" t="s">
        <v>225</v>
      </c>
    </row>
    <row r="23" spans="1:12">
      <c r="D23" s="15">
        <v>6300</v>
      </c>
      <c r="E23" s="15"/>
      <c r="F23" s="15">
        <f t="shared" si="1"/>
        <v>6300</v>
      </c>
      <c r="G23" s="15" t="s">
        <v>132</v>
      </c>
      <c r="H23" s="15">
        <v>21</v>
      </c>
      <c r="I23" s="15">
        <v>22</v>
      </c>
      <c r="J23" s="68" t="s">
        <v>82</v>
      </c>
      <c r="K23" s="15">
        <v>3.9E-2</v>
      </c>
      <c r="L23" s="15"/>
    </row>
    <row r="24" spans="1:12">
      <c r="D24" s="15">
        <v>5523</v>
      </c>
      <c r="E24" s="15">
        <v>362</v>
      </c>
      <c r="F24" s="15">
        <f t="shared" si="1"/>
        <v>5885</v>
      </c>
      <c r="G24" s="15" t="s">
        <v>133</v>
      </c>
      <c r="H24" s="15">
        <v>20</v>
      </c>
      <c r="I24" s="15">
        <v>21</v>
      </c>
      <c r="J24" s="68" t="s">
        <v>82</v>
      </c>
      <c r="K24" s="15">
        <v>3.9E-2</v>
      </c>
      <c r="L24" s="15"/>
    </row>
    <row r="25" spans="1:12">
      <c r="A25" t="s">
        <v>40</v>
      </c>
      <c r="D25">
        <f>SUM(D22:D24)</f>
        <v>18123</v>
      </c>
      <c r="E25">
        <f>SUM(E22:E24)</f>
        <v>362</v>
      </c>
      <c r="F25">
        <f>SUM(F22:F24)</f>
        <v>18485</v>
      </c>
      <c r="G25">
        <v>3</v>
      </c>
      <c r="H25">
        <f>SUM(H22:H24)</f>
        <v>62</v>
      </c>
      <c r="I25">
        <f>SUM(I22:I24)</f>
        <v>65</v>
      </c>
      <c r="K25">
        <f>SUM(K22:K24)</f>
        <v>0.11700000000000001</v>
      </c>
    </row>
    <row r="27" spans="1:12" ht="26.25">
      <c r="A27" s="89" t="s">
        <v>1</v>
      </c>
      <c r="B27" s="90"/>
      <c r="C27" s="90"/>
      <c r="D27" s="90"/>
      <c r="E27" s="90"/>
      <c r="F27" s="90"/>
      <c r="G27" s="106"/>
      <c r="H27" s="90"/>
      <c r="I27" s="90"/>
      <c r="J27" s="90"/>
      <c r="K27" s="90"/>
      <c r="L27" s="66"/>
    </row>
    <row r="28" spans="1:12" ht="15">
      <c r="A28" s="91" t="s">
        <v>2</v>
      </c>
      <c r="B28" s="91"/>
      <c r="C28" s="91"/>
      <c r="D28" s="92">
        <v>45643</v>
      </c>
      <c r="E28" s="92"/>
      <c r="F28" s="92"/>
      <c r="G28" s="107"/>
      <c r="H28" s="92"/>
      <c r="I28" s="92"/>
      <c r="J28" s="92"/>
      <c r="K28" s="92"/>
      <c r="L28" s="66"/>
    </row>
    <row r="29" spans="1:12">
      <c r="A29" s="99" t="s">
        <v>3</v>
      </c>
      <c r="B29" s="100"/>
      <c r="C29" s="100"/>
      <c r="D29" s="101"/>
      <c r="E29" s="102"/>
      <c r="F29" s="102"/>
      <c r="G29" s="102"/>
      <c r="H29" s="102"/>
      <c r="I29" s="102"/>
      <c r="J29" s="102"/>
      <c r="K29" s="102"/>
      <c r="L29" s="102"/>
    </row>
    <row r="30" spans="1:12">
      <c r="A30" s="100"/>
      <c r="B30" s="100"/>
      <c r="C30" s="100"/>
      <c r="D30" s="101"/>
      <c r="E30" s="102"/>
      <c r="F30" s="102"/>
      <c r="G30" s="102"/>
      <c r="H30" s="102"/>
      <c r="I30" s="102"/>
      <c r="J30" s="102"/>
      <c r="K30" s="102"/>
      <c r="L30" s="102"/>
    </row>
    <row r="31" spans="1:12" ht="24.75">
      <c r="A31" s="58" t="s">
        <v>17</v>
      </c>
      <c r="B31" s="59" t="s">
        <v>18</v>
      </c>
      <c r="C31" s="60" t="s">
        <v>19</v>
      </c>
      <c r="D31" s="61" t="s">
        <v>21</v>
      </c>
      <c r="E31" s="62" t="s">
        <v>22</v>
      </c>
      <c r="F31" s="62" t="s">
        <v>23</v>
      </c>
      <c r="G31" s="63" t="s">
        <v>24</v>
      </c>
      <c r="H31" s="64" t="s">
        <v>25</v>
      </c>
      <c r="I31" s="64" t="s">
        <v>26</v>
      </c>
      <c r="J31" s="64" t="s">
        <v>27</v>
      </c>
      <c r="K31" s="64" t="s">
        <v>28</v>
      </c>
      <c r="L31" s="67" t="s">
        <v>29</v>
      </c>
    </row>
    <row r="32" spans="1:12" ht="54">
      <c r="A32" s="15" t="s">
        <v>222</v>
      </c>
      <c r="B32" s="15" t="s">
        <v>226</v>
      </c>
      <c r="C32" s="15" t="s">
        <v>223</v>
      </c>
      <c r="D32" s="15">
        <v>5000</v>
      </c>
      <c r="E32" s="15"/>
      <c r="F32" s="15">
        <f t="shared" ref="F32:F41" si="2">D32+E32</f>
        <v>5000</v>
      </c>
      <c r="G32" s="65" t="s">
        <v>227</v>
      </c>
      <c r="H32" s="15">
        <v>21</v>
      </c>
      <c r="I32" s="15">
        <v>22</v>
      </c>
      <c r="J32" s="68" t="s">
        <v>82</v>
      </c>
      <c r="K32" s="15">
        <v>3.9E-2</v>
      </c>
      <c r="L32" s="16" t="s">
        <v>228</v>
      </c>
    </row>
    <row r="33" spans="1:12">
      <c r="B33" s="15"/>
      <c r="C33" s="15"/>
      <c r="D33" s="15">
        <v>5000</v>
      </c>
      <c r="E33" s="15"/>
      <c r="F33" s="15">
        <f t="shared" si="2"/>
        <v>5000</v>
      </c>
      <c r="G33" s="15" t="s">
        <v>229</v>
      </c>
      <c r="H33" s="15">
        <v>21</v>
      </c>
      <c r="I33" s="15">
        <v>22</v>
      </c>
      <c r="J33" s="68" t="s">
        <v>82</v>
      </c>
      <c r="K33" s="15">
        <v>3.9E-2</v>
      </c>
      <c r="L33" s="15"/>
    </row>
    <row r="34" spans="1:12">
      <c r="B34" s="15"/>
      <c r="C34" s="15"/>
      <c r="D34" s="15">
        <v>5000</v>
      </c>
      <c r="E34" s="15"/>
      <c r="F34" s="15">
        <f t="shared" si="2"/>
        <v>5000</v>
      </c>
      <c r="G34" s="15" t="s">
        <v>230</v>
      </c>
      <c r="H34" s="15">
        <v>21</v>
      </c>
      <c r="I34" s="15">
        <v>22</v>
      </c>
      <c r="J34" s="68" t="s">
        <v>82</v>
      </c>
      <c r="K34" s="15">
        <v>3.9E-2</v>
      </c>
      <c r="L34" s="15"/>
    </row>
    <row r="35" spans="1:12">
      <c r="B35" s="15"/>
      <c r="C35" s="15"/>
      <c r="D35" s="15">
        <v>5000</v>
      </c>
      <c r="E35" s="15"/>
      <c r="F35" s="15">
        <f t="shared" si="2"/>
        <v>5000</v>
      </c>
      <c r="G35" s="15" t="s">
        <v>231</v>
      </c>
      <c r="H35" s="15">
        <v>21</v>
      </c>
      <c r="I35" s="15">
        <v>22</v>
      </c>
      <c r="J35" s="68" t="s">
        <v>82</v>
      </c>
      <c r="K35" s="15">
        <v>3.9E-2</v>
      </c>
      <c r="L35" s="15"/>
    </row>
    <row r="36" spans="1:12">
      <c r="B36" s="15"/>
      <c r="C36" s="15"/>
      <c r="D36" s="15">
        <v>5000</v>
      </c>
      <c r="E36" s="15"/>
      <c r="F36" s="15">
        <f t="shared" si="2"/>
        <v>5000</v>
      </c>
      <c r="G36" s="15" t="s">
        <v>232</v>
      </c>
      <c r="H36" s="15">
        <v>21</v>
      </c>
      <c r="I36" s="15">
        <v>22</v>
      </c>
      <c r="J36" s="68" t="s">
        <v>82</v>
      </c>
      <c r="K36" s="15">
        <v>3.9E-2</v>
      </c>
      <c r="L36" s="15"/>
    </row>
    <row r="37" spans="1:12">
      <c r="B37" s="15"/>
      <c r="C37" s="15"/>
      <c r="D37" s="15">
        <v>5000</v>
      </c>
      <c r="E37" s="15"/>
      <c r="F37" s="15">
        <f t="shared" si="2"/>
        <v>5000</v>
      </c>
      <c r="G37" s="15" t="s">
        <v>233</v>
      </c>
      <c r="H37" s="15">
        <v>21</v>
      </c>
      <c r="I37" s="15">
        <v>22</v>
      </c>
      <c r="J37" s="68" t="s">
        <v>82</v>
      </c>
      <c r="K37" s="15">
        <v>3.9E-2</v>
      </c>
      <c r="L37" s="15"/>
    </row>
    <row r="38" spans="1:12">
      <c r="B38" s="15"/>
      <c r="C38" s="15"/>
      <c r="D38" s="15">
        <v>5000</v>
      </c>
      <c r="E38" s="15"/>
      <c r="F38" s="15">
        <f t="shared" si="2"/>
        <v>5000</v>
      </c>
      <c r="G38" s="15" t="s">
        <v>234</v>
      </c>
      <c r="H38" s="15">
        <v>21</v>
      </c>
      <c r="I38" s="15">
        <v>22</v>
      </c>
      <c r="J38" s="68" t="s">
        <v>82</v>
      </c>
      <c r="K38" s="15">
        <v>3.9E-2</v>
      </c>
      <c r="L38" s="15"/>
    </row>
    <row r="39" spans="1:12">
      <c r="B39" s="15"/>
      <c r="C39" s="15"/>
      <c r="D39" s="15">
        <v>5000</v>
      </c>
      <c r="E39" s="15"/>
      <c r="F39" s="15">
        <f t="shared" si="2"/>
        <v>5000</v>
      </c>
      <c r="G39" s="15" t="s">
        <v>235</v>
      </c>
      <c r="H39" s="15">
        <v>21</v>
      </c>
      <c r="I39" s="15">
        <v>22</v>
      </c>
      <c r="J39" s="68" t="s">
        <v>82</v>
      </c>
      <c r="K39" s="15">
        <v>3.9E-2</v>
      </c>
      <c r="L39" s="15"/>
    </row>
    <row r="40" spans="1:12">
      <c r="B40" s="15"/>
      <c r="C40" s="15"/>
      <c r="D40" s="15">
        <v>5000</v>
      </c>
      <c r="E40" s="15"/>
      <c r="F40" s="15">
        <f t="shared" si="2"/>
        <v>5000</v>
      </c>
      <c r="G40" s="15" t="s">
        <v>236</v>
      </c>
      <c r="H40" s="15">
        <v>21</v>
      </c>
      <c r="I40" s="15">
        <v>22</v>
      </c>
      <c r="J40" s="68" t="s">
        <v>82</v>
      </c>
      <c r="K40" s="15">
        <v>3.9E-2</v>
      </c>
      <c r="L40" s="15"/>
    </row>
    <row r="41" spans="1:12">
      <c r="B41" s="15"/>
      <c r="C41" s="15"/>
      <c r="D41" s="15">
        <v>3000</v>
      </c>
      <c r="E41" s="15">
        <v>960</v>
      </c>
      <c r="F41" s="15">
        <f t="shared" si="2"/>
        <v>3960</v>
      </c>
      <c r="G41" s="15" t="s">
        <v>237</v>
      </c>
      <c r="H41" s="15">
        <v>17</v>
      </c>
      <c r="I41" s="15">
        <v>18</v>
      </c>
      <c r="J41" s="68" t="s">
        <v>82</v>
      </c>
      <c r="K41" s="15">
        <v>3.9E-2</v>
      </c>
      <c r="L41" s="15"/>
    </row>
    <row r="42" spans="1:12">
      <c r="A42" t="s">
        <v>40</v>
      </c>
      <c r="D42">
        <f>SUM(D32:D41)</f>
        <v>48000</v>
      </c>
      <c r="E42">
        <f>SUM(E32:E41)</f>
        <v>960</v>
      </c>
      <c r="F42">
        <f>SUM(F32:F41)</f>
        <v>48960</v>
      </c>
      <c r="G42">
        <v>10</v>
      </c>
      <c r="H42">
        <f>SUM(H32:H41)</f>
        <v>206</v>
      </c>
      <c r="I42">
        <f>SUM(I32:I41)</f>
        <v>216</v>
      </c>
      <c r="K42">
        <f>SUM(K32:K41)</f>
        <v>0.39</v>
      </c>
    </row>
    <row r="44" spans="1:12" ht="26.25">
      <c r="A44" s="89" t="s">
        <v>1</v>
      </c>
      <c r="B44" s="90"/>
      <c r="C44" s="90"/>
      <c r="D44" s="90"/>
      <c r="E44" s="90"/>
      <c r="F44" s="90"/>
      <c r="G44" s="106"/>
      <c r="H44" s="90"/>
      <c r="I44" s="90"/>
      <c r="J44" s="90"/>
      <c r="K44" s="90"/>
      <c r="L44" s="66"/>
    </row>
    <row r="45" spans="1:12" ht="15">
      <c r="A45" s="91" t="s">
        <v>2</v>
      </c>
      <c r="B45" s="91"/>
      <c r="C45" s="91"/>
      <c r="D45" s="92">
        <v>45643</v>
      </c>
      <c r="E45" s="92"/>
      <c r="F45" s="92"/>
      <c r="G45" s="107"/>
      <c r="H45" s="92"/>
      <c r="I45" s="92"/>
      <c r="J45" s="92"/>
      <c r="K45" s="92"/>
      <c r="L45" s="66"/>
    </row>
    <row r="46" spans="1:12">
      <c r="A46" s="99" t="s">
        <v>3</v>
      </c>
      <c r="B46" s="100"/>
      <c r="C46" s="100"/>
      <c r="D46" s="101"/>
      <c r="E46" s="102"/>
      <c r="F46" s="102"/>
      <c r="G46" s="102"/>
      <c r="H46" s="102"/>
      <c r="I46" s="102"/>
      <c r="J46" s="102"/>
      <c r="K46" s="102"/>
      <c r="L46" s="102"/>
    </row>
    <row r="47" spans="1:12">
      <c r="A47" s="100"/>
      <c r="B47" s="100"/>
      <c r="C47" s="100"/>
      <c r="D47" s="101"/>
      <c r="E47" s="102"/>
      <c r="F47" s="102"/>
      <c r="G47" s="102"/>
      <c r="H47" s="102"/>
      <c r="I47" s="102"/>
      <c r="J47" s="102"/>
      <c r="K47" s="102"/>
      <c r="L47" s="102"/>
    </row>
    <row r="48" spans="1:12" ht="24.75">
      <c r="A48" s="58" t="s">
        <v>17</v>
      </c>
      <c r="B48" s="59" t="s">
        <v>18</v>
      </c>
      <c r="C48" s="60" t="s">
        <v>19</v>
      </c>
      <c r="D48" s="61" t="s">
        <v>21</v>
      </c>
      <c r="E48" s="62" t="s">
        <v>22</v>
      </c>
      <c r="F48" s="62" t="s">
        <v>23</v>
      </c>
      <c r="G48" s="63" t="s">
        <v>24</v>
      </c>
      <c r="H48" s="64" t="s">
        <v>25</v>
      </c>
      <c r="I48" s="64" t="s">
        <v>26</v>
      </c>
      <c r="J48" s="64" t="s">
        <v>27</v>
      </c>
      <c r="K48" s="64" t="s">
        <v>28</v>
      </c>
      <c r="L48" s="67" t="s">
        <v>29</v>
      </c>
    </row>
    <row r="49" spans="1:12" ht="54">
      <c r="A49" s="15" t="s">
        <v>222</v>
      </c>
      <c r="B49" s="15" t="s">
        <v>226</v>
      </c>
      <c r="C49" s="15" t="s">
        <v>223</v>
      </c>
      <c r="D49" s="15">
        <v>5000</v>
      </c>
      <c r="E49" s="15"/>
      <c r="F49" s="15">
        <f t="shared" ref="F49:F60" si="3">D49+E49</f>
        <v>5000</v>
      </c>
      <c r="G49" s="65" t="s">
        <v>238</v>
      </c>
      <c r="H49" s="15">
        <v>21</v>
      </c>
      <c r="I49" s="15">
        <v>22</v>
      </c>
      <c r="J49" s="68" t="s">
        <v>82</v>
      </c>
      <c r="K49" s="15">
        <v>3.9E-2</v>
      </c>
      <c r="L49" s="16" t="s">
        <v>239</v>
      </c>
    </row>
    <row r="50" spans="1:12">
      <c r="B50" s="15"/>
      <c r="C50" s="15"/>
      <c r="D50" s="15">
        <v>5000</v>
      </c>
      <c r="E50" s="15"/>
      <c r="F50" s="15">
        <f t="shared" si="3"/>
        <v>5000</v>
      </c>
      <c r="G50" s="15" t="s">
        <v>240</v>
      </c>
      <c r="H50" s="15">
        <v>21</v>
      </c>
      <c r="I50" s="15">
        <v>22</v>
      </c>
      <c r="J50" s="68" t="s">
        <v>82</v>
      </c>
      <c r="K50" s="15">
        <v>3.9E-2</v>
      </c>
      <c r="L50" s="15"/>
    </row>
    <row r="51" spans="1:12">
      <c r="B51" s="15"/>
      <c r="C51" s="15"/>
      <c r="D51" s="15">
        <v>5000</v>
      </c>
      <c r="E51" s="15"/>
      <c r="F51" s="15">
        <f t="shared" si="3"/>
        <v>5000</v>
      </c>
      <c r="G51" s="15" t="s">
        <v>241</v>
      </c>
      <c r="H51" s="15">
        <v>21</v>
      </c>
      <c r="I51" s="15">
        <v>22</v>
      </c>
      <c r="J51" s="68" t="s">
        <v>82</v>
      </c>
      <c r="K51" s="15">
        <v>3.9E-2</v>
      </c>
      <c r="L51" s="15"/>
    </row>
    <row r="52" spans="1:12">
      <c r="B52" s="15"/>
      <c r="C52" s="15"/>
      <c r="D52" s="15">
        <v>5000</v>
      </c>
      <c r="E52" s="15"/>
      <c r="F52" s="15">
        <f t="shared" si="3"/>
        <v>5000</v>
      </c>
      <c r="G52" s="15" t="s">
        <v>242</v>
      </c>
      <c r="H52" s="15">
        <v>21</v>
      </c>
      <c r="I52" s="15">
        <v>22</v>
      </c>
      <c r="J52" s="68" t="s">
        <v>82</v>
      </c>
      <c r="K52" s="15">
        <v>3.9E-2</v>
      </c>
      <c r="L52" s="15"/>
    </row>
    <row r="53" spans="1:12">
      <c r="B53" s="15"/>
      <c r="C53" s="15"/>
      <c r="D53" s="15">
        <v>5000</v>
      </c>
      <c r="E53" s="15"/>
      <c r="F53" s="15">
        <f t="shared" si="3"/>
        <v>5000</v>
      </c>
      <c r="G53" s="15" t="s">
        <v>243</v>
      </c>
      <c r="H53" s="15">
        <v>21</v>
      </c>
      <c r="I53" s="15">
        <v>22</v>
      </c>
      <c r="J53" s="68" t="s">
        <v>82</v>
      </c>
      <c r="K53" s="15">
        <v>3.9E-2</v>
      </c>
      <c r="L53" s="15"/>
    </row>
    <row r="54" spans="1:12">
      <c r="B54" s="15"/>
      <c r="C54" s="15"/>
      <c r="D54" s="15">
        <v>5000</v>
      </c>
      <c r="E54" s="15"/>
      <c r="F54" s="15">
        <f t="shared" si="3"/>
        <v>5000</v>
      </c>
      <c r="G54" s="15" t="s">
        <v>244</v>
      </c>
      <c r="H54" s="15">
        <v>21</v>
      </c>
      <c r="I54" s="15">
        <v>22</v>
      </c>
      <c r="J54" s="68" t="s">
        <v>82</v>
      </c>
      <c r="K54" s="15">
        <v>3.9E-2</v>
      </c>
      <c r="L54" s="15"/>
    </row>
    <row r="55" spans="1:12">
      <c r="B55" s="15"/>
      <c r="C55" s="15"/>
      <c r="D55" s="15">
        <v>5000</v>
      </c>
      <c r="E55" s="15"/>
      <c r="F55" s="15">
        <f t="shared" si="3"/>
        <v>5000</v>
      </c>
      <c r="G55" s="15" t="s">
        <v>245</v>
      </c>
      <c r="H55" s="15">
        <v>21</v>
      </c>
      <c r="I55" s="15">
        <v>22</v>
      </c>
      <c r="J55" s="68" t="s">
        <v>82</v>
      </c>
      <c r="K55" s="15">
        <v>3.9E-2</v>
      </c>
      <c r="L55" s="15"/>
    </row>
    <row r="56" spans="1:12">
      <c r="B56" s="15"/>
      <c r="C56" s="15"/>
      <c r="D56" s="15">
        <v>5000</v>
      </c>
      <c r="E56" s="15"/>
      <c r="F56" s="15">
        <f t="shared" si="3"/>
        <v>5000</v>
      </c>
      <c r="G56" s="15" t="s">
        <v>246</v>
      </c>
      <c r="H56" s="15">
        <v>21</v>
      </c>
      <c r="I56" s="15">
        <v>22</v>
      </c>
      <c r="J56" s="68" t="s">
        <v>82</v>
      </c>
      <c r="K56" s="15">
        <v>3.9E-2</v>
      </c>
      <c r="L56" s="15"/>
    </row>
    <row r="57" spans="1:12">
      <c r="B57" s="15"/>
      <c r="C57" s="15"/>
      <c r="D57" s="15">
        <v>5000</v>
      </c>
      <c r="E57" s="15"/>
      <c r="F57" s="15">
        <f t="shared" si="3"/>
        <v>5000</v>
      </c>
      <c r="G57" s="15" t="s">
        <v>247</v>
      </c>
      <c r="H57" s="15">
        <v>21</v>
      </c>
      <c r="I57" s="15">
        <v>22</v>
      </c>
      <c r="J57" s="68" t="s">
        <v>82</v>
      </c>
      <c r="K57" s="15">
        <v>3.9E-2</v>
      </c>
      <c r="L57" s="15"/>
    </row>
    <row r="58" spans="1:12">
      <c r="B58" s="15"/>
      <c r="C58" s="15"/>
      <c r="D58" s="15">
        <v>5000</v>
      </c>
      <c r="E58" s="15"/>
      <c r="F58" s="15">
        <f t="shared" si="3"/>
        <v>5000</v>
      </c>
      <c r="G58" s="15" t="s">
        <v>248</v>
      </c>
      <c r="H58" s="15">
        <v>21</v>
      </c>
      <c r="I58" s="15">
        <v>22</v>
      </c>
      <c r="J58" s="68" t="s">
        <v>82</v>
      </c>
      <c r="K58" s="15">
        <v>3.9E-2</v>
      </c>
      <c r="L58" s="15"/>
    </row>
    <row r="59" spans="1:12">
      <c r="B59" s="15"/>
      <c r="C59" s="15"/>
      <c r="D59" s="15">
        <v>5000</v>
      </c>
      <c r="E59" s="15"/>
      <c r="F59" s="15">
        <f t="shared" si="3"/>
        <v>5000</v>
      </c>
      <c r="G59" s="15" t="s">
        <v>249</v>
      </c>
      <c r="H59" s="15">
        <v>21</v>
      </c>
      <c r="I59" s="15">
        <v>22</v>
      </c>
      <c r="J59" s="68" t="s">
        <v>82</v>
      </c>
      <c r="K59" s="15">
        <v>3.9E-2</v>
      </c>
      <c r="L59" s="15"/>
    </row>
    <row r="60" spans="1:12">
      <c r="B60" s="15"/>
      <c r="C60" s="15"/>
      <c r="D60" s="15">
        <v>1848</v>
      </c>
      <c r="E60" s="15">
        <v>1137</v>
      </c>
      <c r="F60" s="15">
        <f t="shared" si="3"/>
        <v>2985</v>
      </c>
      <c r="G60" s="15" t="s">
        <v>250</v>
      </c>
      <c r="H60" s="15">
        <v>14</v>
      </c>
      <c r="I60" s="15">
        <v>15</v>
      </c>
      <c r="J60" s="68" t="s">
        <v>191</v>
      </c>
      <c r="K60" s="15">
        <v>3.1E-2</v>
      </c>
      <c r="L60" s="15"/>
    </row>
    <row r="61" spans="1:12">
      <c r="A61" t="s">
        <v>40</v>
      </c>
      <c r="D61">
        <f>SUM(D49:D60)</f>
        <v>56848</v>
      </c>
      <c r="E61">
        <f>SUM(E49:E60)</f>
        <v>1137</v>
      </c>
      <c r="F61">
        <f>SUM(F49:F60)</f>
        <v>57985</v>
      </c>
      <c r="G61">
        <v>12</v>
      </c>
      <c r="H61">
        <f>SUM(H49:H60)</f>
        <v>245</v>
      </c>
      <c r="I61">
        <f>SUM(I49:I60)</f>
        <v>257</v>
      </c>
      <c r="K61">
        <f>SUM(K49:K60)</f>
        <v>0.46</v>
      </c>
    </row>
  </sheetData>
  <mergeCells count="20">
    <mergeCell ref="A1:K1"/>
    <mergeCell ref="A2:C2"/>
    <mergeCell ref="D2:K2"/>
    <mergeCell ref="A16:K16"/>
    <mergeCell ref="A17:C17"/>
    <mergeCell ref="D17:K17"/>
    <mergeCell ref="A3:C4"/>
    <mergeCell ref="D3:L4"/>
    <mergeCell ref="A18:C19"/>
    <mergeCell ref="D18:L19"/>
    <mergeCell ref="A29:C30"/>
    <mergeCell ref="D29:L30"/>
    <mergeCell ref="A46:C47"/>
    <mergeCell ref="D46:L47"/>
    <mergeCell ref="A27:K27"/>
    <mergeCell ref="A28:C28"/>
    <mergeCell ref="D28:K28"/>
    <mergeCell ref="A44:K44"/>
    <mergeCell ref="A45:C45"/>
    <mergeCell ref="D45:K45"/>
  </mergeCells>
  <phoneticPr fontId="29" type="noConversion"/>
  <pageMargins left="0.75" right="0.75" top="1" bottom="1" header="0.5" footer="0.5"/>
  <pageSetup paperSize="16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17"/>
  <sheetViews>
    <sheetView workbookViewId="0">
      <selection activeCell="R15" sqref="R15"/>
    </sheetView>
  </sheetViews>
  <sheetFormatPr defaultColWidth="9" defaultRowHeight="13.5"/>
  <cols>
    <col min="1" max="1" width="11.5" customWidth="1"/>
    <col min="2" max="2" width="33" customWidth="1"/>
    <col min="3" max="3" width="16.125" customWidth="1"/>
  </cols>
  <sheetData>
    <row r="1" spans="1:13" ht="26.25">
      <c r="A1" s="89" t="s">
        <v>0</v>
      </c>
      <c r="B1" s="90"/>
      <c r="C1" s="90"/>
      <c r="D1" s="90"/>
      <c r="E1" s="90"/>
      <c r="F1" s="90"/>
      <c r="G1" s="90"/>
      <c r="H1" s="89"/>
      <c r="I1" s="90"/>
      <c r="J1" s="90"/>
      <c r="K1" s="90"/>
      <c r="L1" s="90"/>
      <c r="M1" s="66"/>
    </row>
    <row r="2" spans="1:13" ht="26.25">
      <c r="A2" s="89" t="s">
        <v>1</v>
      </c>
      <c r="B2" s="90"/>
      <c r="C2" s="90"/>
      <c r="D2" s="90"/>
      <c r="E2" s="90"/>
      <c r="F2" s="90"/>
      <c r="G2" s="90"/>
      <c r="H2" s="89"/>
      <c r="I2" s="90"/>
      <c r="J2" s="90"/>
      <c r="K2" s="90"/>
      <c r="L2" s="90"/>
      <c r="M2" s="66"/>
    </row>
    <row r="3" spans="1:13" ht="15">
      <c r="A3" s="91" t="s">
        <v>2</v>
      </c>
      <c r="B3" s="91"/>
      <c r="C3" s="91"/>
      <c r="D3" s="91"/>
      <c r="E3" s="92">
        <v>45633</v>
      </c>
      <c r="F3" s="92"/>
      <c r="G3" s="92"/>
      <c r="H3" s="92"/>
      <c r="I3" s="92"/>
      <c r="J3" s="92"/>
      <c r="K3" s="92"/>
      <c r="L3" s="92"/>
      <c r="M3" s="66"/>
    </row>
    <row r="4" spans="1:13">
      <c r="A4" s="99" t="s">
        <v>3</v>
      </c>
      <c r="B4" s="100"/>
      <c r="C4" s="100"/>
      <c r="D4" s="100"/>
      <c r="E4" s="101"/>
      <c r="F4" s="102"/>
      <c r="G4" s="102"/>
      <c r="H4" s="102"/>
      <c r="I4" s="102"/>
      <c r="J4" s="102"/>
      <c r="K4" s="102"/>
      <c r="L4" s="102"/>
      <c r="M4" s="102"/>
    </row>
    <row r="5" spans="1:13">
      <c r="A5" s="100"/>
      <c r="B5" s="100"/>
      <c r="C5" s="100"/>
      <c r="D5" s="100"/>
      <c r="E5" s="101"/>
      <c r="F5" s="102"/>
      <c r="G5" s="102"/>
      <c r="H5" s="102"/>
      <c r="I5" s="102"/>
      <c r="J5" s="102"/>
      <c r="K5" s="102"/>
      <c r="L5" s="102"/>
      <c r="M5" s="102"/>
    </row>
    <row r="6" spans="1:13" ht="15">
      <c r="A6" s="66"/>
      <c r="B6" s="66"/>
      <c r="C6" s="66"/>
      <c r="D6" s="66"/>
      <c r="E6" s="71"/>
      <c r="F6" s="72"/>
      <c r="G6" s="71"/>
      <c r="H6" s="71"/>
      <c r="I6" s="71"/>
      <c r="J6" s="71"/>
      <c r="K6" s="71"/>
      <c r="L6" s="71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58" t="s">
        <v>17</v>
      </c>
      <c r="B8" s="59" t="s">
        <v>18</v>
      </c>
      <c r="C8" s="59" t="s">
        <v>19</v>
      </c>
      <c r="D8" s="60" t="s">
        <v>20</v>
      </c>
      <c r="E8" s="61" t="s">
        <v>21</v>
      </c>
      <c r="F8" s="62" t="s">
        <v>22</v>
      </c>
      <c r="G8" s="62" t="s">
        <v>23</v>
      </c>
      <c r="H8" s="63" t="s">
        <v>24</v>
      </c>
      <c r="I8" s="64" t="s">
        <v>25</v>
      </c>
      <c r="J8" s="64" t="s">
        <v>26</v>
      </c>
      <c r="K8" s="64" t="s">
        <v>27</v>
      </c>
      <c r="L8" s="64" t="s">
        <v>28</v>
      </c>
      <c r="M8" s="67" t="s">
        <v>29</v>
      </c>
    </row>
    <row r="9" spans="1:13" ht="60" customHeight="1">
      <c r="A9" s="74" t="s">
        <v>251</v>
      </c>
      <c r="B9" s="75" t="s">
        <v>252</v>
      </c>
      <c r="C9" s="75" t="s">
        <v>32</v>
      </c>
      <c r="D9" s="76" t="s">
        <v>253</v>
      </c>
      <c r="E9" s="77">
        <v>13005</v>
      </c>
      <c r="F9" s="78">
        <v>495</v>
      </c>
      <c r="G9" s="78">
        <f t="shared" ref="G9:G16" si="0">E9+F9</f>
        <v>13500</v>
      </c>
      <c r="H9" s="93" t="s">
        <v>34</v>
      </c>
      <c r="I9" s="93" t="s">
        <v>254</v>
      </c>
      <c r="J9" s="93" t="s">
        <v>255</v>
      </c>
      <c r="K9" s="93" t="s">
        <v>256</v>
      </c>
      <c r="L9" s="96">
        <f>0.4*0.3*0.23</f>
        <v>2.76E-2</v>
      </c>
      <c r="M9" s="15"/>
    </row>
    <row r="10" spans="1:13" ht="60" customHeight="1">
      <c r="A10" s="74" t="s">
        <v>251</v>
      </c>
      <c r="B10" s="75" t="s">
        <v>252</v>
      </c>
      <c r="C10" s="75" t="s">
        <v>32</v>
      </c>
      <c r="D10" s="76" t="s">
        <v>33</v>
      </c>
      <c r="E10" s="77">
        <v>16732</v>
      </c>
      <c r="F10" s="78">
        <v>268</v>
      </c>
      <c r="G10" s="78">
        <f t="shared" si="0"/>
        <v>17000</v>
      </c>
      <c r="H10" s="94"/>
      <c r="I10" s="94"/>
      <c r="J10" s="94"/>
      <c r="K10" s="94"/>
      <c r="L10" s="97"/>
      <c r="M10" s="15"/>
    </row>
    <row r="11" spans="1:13" ht="60" customHeight="1">
      <c r="A11" s="74" t="s">
        <v>251</v>
      </c>
      <c r="B11" s="75" t="s">
        <v>252</v>
      </c>
      <c r="C11" s="75" t="s">
        <v>32</v>
      </c>
      <c r="D11" s="87" t="s">
        <v>48</v>
      </c>
      <c r="E11" s="77">
        <v>30539</v>
      </c>
      <c r="F11" s="78">
        <v>461</v>
      </c>
      <c r="G11" s="78">
        <f t="shared" si="0"/>
        <v>31000</v>
      </c>
      <c r="H11" s="94"/>
      <c r="I11" s="94"/>
      <c r="J11" s="94"/>
      <c r="K11" s="94"/>
      <c r="L11" s="97"/>
      <c r="M11" s="15"/>
    </row>
    <row r="12" spans="1:13" ht="60" customHeight="1">
      <c r="A12" s="74" t="s">
        <v>251</v>
      </c>
      <c r="B12" s="75" t="s">
        <v>252</v>
      </c>
      <c r="C12" s="75" t="s">
        <v>32</v>
      </c>
      <c r="D12" s="87" t="s">
        <v>49</v>
      </c>
      <c r="E12" s="77">
        <v>23827</v>
      </c>
      <c r="F12" s="78">
        <v>373</v>
      </c>
      <c r="G12" s="78">
        <f t="shared" si="0"/>
        <v>24200</v>
      </c>
      <c r="H12" s="94"/>
      <c r="I12" s="94"/>
      <c r="J12" s="94"/>
      <c r="K12" s="94"/>
      <c r="L12" s="97"/>
      <c r="M12" s="15"/>
    </row>
    <row r="13" spans="1:13" ht="60" customHeight="1">
      <c r="A13" s="74" t="s">
        <v>251</v>
      </c>
      <c r="B13" s="75" t="s">
        <v>257</v>
      </c>
      <c r="C13" s="75" t="s">
        <v>32</v>
      </c>
      <c r="D13" s="87" t="s">
        <v>258</v>
      </c>
      <c r="E13" s="77">
        <v>15996</v>
      </c>
      <c r="F13" s="78">
        <v>504</v>
      </c>
      <c r="G13" s="78">
        <f t="shared" si="0"/>
        <v>16500</v>
      </c>
      <c r="H13" s="94"/>
      <c r="I13" s="94"/>
      <c r="J13" s="94"/>
      <c r="K13" s="94"/>
      <c r="L13" s="97"/>
      <c r="M13" s="15"/>
    </row>
    <row r="14" spans="1:13" ht="60" customHeight="1">
      <c r="A14" s="74" t="s">
        <v>251</v>
      </c>
      <c r="B14" s="75" t="s">
        <v>257</v>
      </c>
      <c r="C14" s="75" t="s">
        <v>32</v>
      </c>
      <c r="D14" s="87" t="s">
        <v>54</v>
      </c>
      <c r="E14" s="77">
        <v>41474</v>
      </c>
      <c r="F14" s="78">
        <v>426</v>
      </c>
      <c r="G14" s="78">
        <f t="shared" si="0"/>
        <v>41900</v>
      </c>
      <c r="H14" s="94"/>
      <c r="I14" s="94"/>
      <c r="J14" s="94"/>
      <c r="K14" s="94"/>
      <c r="L14" s="97"/>
      <c r="M14" s="15"/>
    </row>
    <row r="15" spans="1:13" ht="60" customHeight="1">
      <c r="A15" s="74" t="s">
        <v>251</v>
      </c>
      <c r="B15" s="75" t="s">
        <v>257</v>
      </c>
      <c r="C15" s="75" t="s">
        <v>32</v>
      </c>
      <c r="D15" s="76" t="s">
        <v>259</v>
      </c>
      <c r="E15" s="77">
        <v>40746</v>
      </c>
      <c r="F15" s="78">
        <v>454</v>
      </c>
      <c r="G15" s="78">
        <f t="shared" si="0"/>
        <v>41200</v>
      </c>
      <c r="H15" s="94"/>
      <c r="I15" s="94"/>
      <c r="J15" s="94"/>
      <c r="K15" s="94"/>
      <c r="L15" s="97"/>
      <c r="M15" s="15"/>
    </row>
    <row r="16" spans="1:13" ht="60" customHeight="1">
      <c r="A16" s="74" t="s">
        <v>251</v>
      </c>
      <c r="B16" s="75" t="s">
        <v>260</v>
      </c>
      <c r="C16" s="75" t="s">
        <v>32</v>
      </c>
      <c r="D16" s="87" t="s">
        <v>261</v>
      </c>
      <c r="E16" s="77">
        <v>6632</v>
      </c>
      <c r="F16" s="78">
        <v>368</v>
      </c>
      <c r="G16" s="78">
        <f t="shared" si="0"/>
        <v>7000</v>
      </c>
      <c r="H16" s="94"/>
      <c r="I16" s="94"/>
      <c r="J16" s="94"/>
      <c r="K16" s="94"/>
      <c r="L16" s="97"/>
      <c r="M16" s="15"/>
    </row>
    <row r="17" spans="1:12" ht="18" customHeight="1">
      <c r="A17" t="s">
        <v>40</v>
      </c>
      <c r="B17" s="69"/>
      <c r="C17" s="69"/>
      <c r="E17" s="15">
        <f t="shared" ref="E17:G17" si="1">SUM(E9:E16)</f>
        <v>188951</v>
      </c>
      <c r="F17" s="15">
        <f t="shared" si="1"/>
        <v>3349</v>
      </c>
      <c r="G17" s="15">
        <f t="shared" si="1"/>
        <v>192300</v>
      </c>
      <c r="H17" s="20">
        <v>1</v>
      </c>
      <c r="I17" s="20">
        <v>12</v>
      </c>
      <c r="J17" s="20">
        <v>13</v>
      </c>
      <c r="K17" s="15"/>
      <c r="L17" s="20">
        <f>SUM(L9:L16)</f>
        <v>2.76E-2</v>
      </c>
    </row>
  </sheetData>
  <mergeCells count="11">
    <mergeCell ref="A1:L1"/>
    <mergeCell ref="A2:L2"/>
    <mergeCell ref="A3:D3"/>
    <mergeCell ref="E3:L3"/>
    <mergeCell ref="H9:H16"/>
    <mergeCell ref="I9:I16"/>
    <mergeCell ref="J9:J16"/>
    <mergeCell ref="K9:K16"/>
    <mergeCell ref="L9:L16"/>
    <mergeCell ref="A4:D5"/>
    <mergeCell ref="E4:M5"/>
  </mergeCells>
  <phoneticPr fontId="29" type="noConversion"/>
  <pageMargins left="0.16111111111111101" right="0.196527777777778" top="0.21249999999999999" bottom="0.21249999999999999" header="0.5" footer="0.5"/>
  <pageSetup paperSize="168" scale="83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12"/>
  <sheetViews>
    <sheetView workbookViewId="0">
      <selection activeCell="A76" sqref="A76:L97"/>
    </sheetView>
  </sheetViews>
  <sheetFormatPr defaultColWidth="9" defaultRowHeight="13.5"/>
  <cols>
    <col min="1" max="1" width="10.375" customWidth="1"/>
    <col min="2" max="2" width="16" customWidth="1"/>
    <col min="3" max="3" width="9.375" customWidth="1"/>
    <col min="12" max="12" width="20.375" customWidth="1"/>
  </cols>
  <sheetData>
    <row r="1" spans="1:12" ht="26.25">
      <c r="A1" s="89" t="s">
        <v>1</v>
      </c>
      <c r="B1" s="90"/>
      <c r="C1" s="90"/>
      <c r="D1" s="90"/>
      <c r="E1" s="90"/>
      <c r="F1" s="90"/>
      <c r="G1" s="106"/>
      <c r="H1" s="90"/>
      <c r="I1" s="90"/>
      <c r="J1" s="90"/>
      <c r="K1" s="90"/>
      <c r="L1" s="66"/>
    </row>
    <row r="2" spans="1:12" ht="15">
      <c r="A2" s="91" t="s">
        <v>2</v>
      </c>
      <c r="B2" s="91"/>
      <c r="C2" s="91"/>
      <c r="D2" s="92">
        <v>45705</v>
      </c>
      <c r="E2" s="92"/>
      <c r="F2" s="92"/>
      <c r="G2" s="107"/>
      <c r="H2" s="92"/>
      <c r="I2" s="92"/>
      <c r="J2" s="92"/>
      <c r="K2" s="92"/>
      <c r="L2" s="66"/>
    </row>
    <row r="3" spans="1:12">
      <c r="A3" s="99" t="s">
        <v>3</v>
      </c>
      <c r="B3" s="100"/>
      <c r="C3" s="100"/>
      <c r="D3" s="101"/>
      <c r="E3" s="102"/>
      <c r="F3" s="102"/>
      <c r="G3" s="102"/>
      <c r="H3" s="102"/>
      <c r="I3" s="102"/>
      <c r="J3" s="102"/>
      <c r="K3" s="102"/>
      <c r="L3" s="102"/>
    </row>
    <row r="4" spans="1:12">
      <c r="A4" s="100"/>
      <c r="B4" s="100"/>
      <c r="C4" s="100"/>
      <c r="D4" s="101"/>
      <c r="E4" s="102"/>
      <c r="F4" s="102"/>
      <c r="G4" s="102"/>
      <c r="H4" s="102"/>
      <c r="I4" s="102"/>
      <c r="J4" s="102"/>
      <c r="K4" s="102"/>
      <c r="L4" s="102"/>
    </row>
    <row r="5" spans="1:12" ht="25.5">
      <c r="A5" s="5" t="s">
        <v>4</v>
      </c>
      <c r="B5" s="6" t="s">
        <v>5</v>
      </c>
      <c r="C5" s="7" t="s">
        <v>6</v>
      </c>
      <c r="D5" s="8" t="s">
        <v>8</v>
      </c>
      <c r="E5" s="8" t="s">
        <v>9</v>
      </c>
      <c r="F5" s="8" t="s">
        <v>10</v>
      </c>
      <c r="G5" s="7" t="s">
        <v>11</v>
      </c>
      <c r="H5" s="17" t="s">
        <v>12</v>
      </c>
      <c r="I5" s="17" t="s">
        <v>13</v>
      </c>
      <c r="J5" s="17" t="s">
        <v>155</v>
      </c>
      <c r="K5" s="17" t="s">
        <v>15</v>
      </c>
      <c r="L5" s="17" t="s">
        <v>16</v>
      </c>
    </row>
    <row r="6" spans="1:12" ht="24.75">
      <c r="A6" s="58" t="s">
        <v>17</v>
      </c>
      <c r="B6" s="59" t="s">
        <v>18</v>
      </c>
      <c r="C6" s="60" t="s">
        <v>19</v>
      </c>
      <c r="D6" s="61" t="s">
        <v>21</v>
      </c>
      <c r="E6" s="62" t="s">
        <v>22</v>
      </c>
      <c r="F6" s="62" t="s">
        <v>23</v>
      </c>
      <c r="G6" s="63" t="s">
        <v>24</v>
      </c>
      <c r="H6" s="64" t="s">
        <v>25</v>
      </c>
      <c r="I6" s="64" t="s">
        <v>26</v>
      </c>
      <c r="J6" s="64" t="s">
        <v>27</v>
      </c>
      <c r="K6" s="64" t="s">
        <v>28</v>
      </c>
      <c r="L6" s="67" t="s">
        <v>29</v>
      </c>
    </row>
    <row r="7" spans="1:12" ht="40.5">
      <c r="A7" s="15" t="s">
        <v>262</v>
      </c>
      <c r="B7" s="15" t="s">
        <v>151</v>
      </c>
      <c r="C7" s="15" t="s">
        <v>263</v>
      </c>
      <c r="D7" s="15">
        <v>6300</v>
      </c>
      <c r="E7" s="15"/>
      <c r="F7" s="15">
        <f>D7+E7</f>
        <v>6300</v>
      </c>
      <c r="G7" s="65" t="s">
        <v>137</v>
      </c>
      <c r="H7" s="15">
        <v>21</v>
      </c>
      <c r="I7" s="15">
        <v>22</v>
      </c>
      <c r="J7" s="68" t="s">
        <v>82</v>
      </c>
      <c r="K7" s="15">
        <v>3.9E-2</v>
      </c>
      <c r="L7" s="16" t="s">
        <v>264</v>
      </c>
    </row>
    <row r="8" spans="1:12">
      <c r="D8" s="15">
        <v>6300</v>
      </c>
      <c r="E8" s="15"/>
      <c r="F8" s="15">
        <f>D8+E8</f>
        <v>6300</v>
      </c>
      <c r="G8" s="15" t="s">
        <v>139</v>
      </c>
      <c r="H8" s="15">
        <v>21</v>
      </c>
      <c r="I8" s="15">
        <v>22</v>
      </c>
      <c r="J8" s="68" t="s">
        <v>82</v>
      </c>
      <c r="K8" s="15">
        <v>3.9E-2</v>
      </c>
      <c r="L8" s="15"/>
    </row>
    <row r="9" spans="1:12">
      <c r="D9" s="15">
        <v>6300</v>
      </c>
      <c r="E9" s="15"/>
      <c r="F9" s="15">
        <f>D9+E9</f>
        <v>6300</v>
      </c>
      <c r="G9" s="15" t="s">
        <v>140</v>
      </c>
      <c r="H9" s="15">
        <v>21</v>
      </c>
      <c r="I9" s="15">
        <v>22</v>
      </c>
      <c r="J9" s="68" t="s">
        <v>82</v>
      </c>
      <c r="K9" s="15">
        <v>3.9E-2</v>
      </c>
      <c r="L9" s="15"/>
    </row>
    <row r="10" spans="1:12">
      <c r="D10" s="15">
        <v>1100</v>
      </c>
      <c r="E10" s="15">
        <v>400</v>
      </c>
      <c r="F10" s="15">
        <f>D10+E10</f>
        <v>1500</v>
      </c>
      <c r="G10" s="15" t="s">
        <v>141</v>
      </c>
      <c r="H10" s="15">
        <v>10</v>
      </c>
      <c r="I10" s="15">
        <v>11</v>
      </c>
      <c r="J10" s="68" t="s">
        <v>165</v>
      </c>
      <c r="K10" s="15">
        <v>2.5000000000000001E-2</v>
      </c>
      <c r="L10" s="15"/>
    </row>
    <row r="11" spans="1:12">
      <c r="A11" t="s">
        <v>40</v>
      </c>
      <c r="D11">
        <f>SUM(D7:D10)</f>
        <v>20000</v>
      </c>
      <c r="E11">
        <f>SUM(E7:E10)</f>
        <v>400</v>
      </c>
      <c r="F11">
        <f>SUM(F7:F10)</f>
        <v>20400</v>
      </c>
      <c r="H11">
        <f>SUM(H7:H10)</f>
        <v>73</v>
      </c>
      <c r="I11">
        <f>SUM(I7:I10)</f>
        <v>77</v>
      </c>
      <c r="K11">
        <f>SUM(K7:K10)</f>
        <v>0.14199999999999999</v>
      </c>
    </row>
    <row r="13" spans="1:12" ht="26.25">
      <c r="A13" s="89" t="s">
        <v>1</v>
      </c>
      <c r="B13" s="90"/>
      <c r="C13" s="90"/>
      <c r="D13" s="90"/>
      <c r="E13" s="90"/>
      <c r="F13" s="90"/>
      <c r="G13" s="106"/>
      <c r="H13" s="90"/>
      <c r="I13" s="90"/>
      <c r="J13" s="90"/>
      <c r="K13" s="90"/>
      <c r="L13" s="66"/>
    </row>
    <row r="14" spans="1:12" ht="15">
      <c r="A14" s="91" t="s">
        <v>2</v>
      </c>
      <c r="B14" s="91"/>
      <c r="C14" s="91"/>
      <c r="D14" s="92">
        <v>45705</v>
      </c>
      <c r="E14" s="92"/>
      <c r="F14" s="92"/>
      <c r="G14" s="107"/>
      <c r="H14" s="92"/>
      <c r="I14" s="92"/>
      <c r="J14" s="92"/>
      <c r="K14" s="92"/>
      <c r="L14" s="66"/>
    </row>
    <row r="15" spans="1:12">
      <c r="A15" s="99" t="s">
        <v>3</v>
      </c>
      <c r="B15" s="100"/>
      <c r="C15" s="100"/>
      <c r="D15" s="101"/>
      <c r="E15" s="102"/>
      <c r="F15" s="102"/>
      <c r="G15" s="102"/>
      <c r="H15" s="102"/>
      <c r="I15" s="102"/>
      <c r="J15" s="102"/>
      <c r="K15" s="102"/>
      <c r="L15" s="102"/>
    </row>
    <row r="16" spans="1:12">
      <c r="A16" s="100"/>
      <c r="B16" s="100"/>
      <c r="C16" s="100"/>
      <c r="D16" s="101"/>
      <c r="E16" s="102"/>
      <c r="F16" s="102"/>
      <c r="G16" s="102"/>
      <c r="H16" s="102"/>
      <c r="I16" s="102"/>
      <c r="J16" s="102"/>
      <c r="K16" s="102"/>
      <c r="L16" s="102"/>
    </row>
    <row r="17" spans="1:12" ht="24.75">
      <c r="A17" s="58" t="s">
        <v>17</v>
      </c>
      <c r="B17" s="59" t="s">
        <v>18</v>
      </c>
      <c r="C17" s="60" t="s">
        <v>19</v>
      </c>
      <c r="D17" s="61" t="s">
        <v>21</v>
      </c>
      <c r="E17" s="62" t="s">
        <v>22</v>
      </c>
      <c r="F17" s="62" t="s">
        <v>23</v>
      </c>
      <c r="G17" s="63" t="s">
        <v>24</v>
      </c>
      <c r="H17" s="64" t="s">
        <v>25</v>
      </c>
      <c r="I17" s="64" t="s">
        <v>26</v>
      </c>
      <c r="J17" s="64" t="s">
        <v>27</v>
      </c>
      <c r="K17" s="64" t="s">
        <v>28</v>
      </c>
      <c r="L17" s="67" t="s">
        <v>29</v>
      </c>
    </row>
    <row r="18" spans="1:12" ht="40.5">
      <c r="A18" s="15" t="s">
        <v>262</v>
      </c>
      <c r="B18" s="15" t="s">
        <v>151</v>
      </c>
      <c r="C18" s="15" t="s">
        <v>263</v>
      </c>
      <c r="D18" s="15">
        <v>6000</v>
      </c>
      <c r="E18" s="15">
        <v>300</v>
      </c>
      <c r="F18" s="15">
        <f>D18+E18</f>
        <v>6300</v>
      </c>
      <c r="G18" s="65" t="s">
        <v>34</v>
      </c>
      <c r="H18" s="15">
        <v>21</v>
      </c>
      <c r="I18" s="15">
        <v>22</v>
      </c>
      <c r="J18" s="68" t="s">
        <v>82</v>
      </c>
      <c r="K18" s="15">
        <v>3.9E-2</v>
      </c>
      <c r="L18" s="16" t="s">
        <v>265</v>
      </c>
    </row>
    <row r="19" spans="1:12">
      <c r="A19" t="s">
        <v>40</v>
      </c>
      <c r="D19">
        <f>SUM(D18:D18)</f>
        <v>6000</v>
      </c>
      <c r="E19">
        <f>SUM(E18:E18)</f>
        <v>300</v>
      </c>
      <c r="F19">
        <f>SUM(F18:F18)</f>
        <v>6300</v>
      </c>
      <c r="H19">
        <f>SUM(H18:H18)</f>
        <v>21</v>
      </c>
      <c r="I19">
        <f>SUM(I18:I18)</f>
        <v>22</v>
      </c>
      <c r="K19">
        <f>SUM(K18:K18)</f>
        <v>3.9E-2</v>
      </c>
    </row>
    <row r="21" spans="1:12" ht="26.25">
      <c r="A21" s="89" t="s">
        <v>1</v>
      </c>
      <c r="B21" s="90"/>
      <c r="C21" s="90"/>
      <c r="D21" s="90"/>
      <c r="E21" s="90"/>
      <c r="F21" s="90"/>
      <c r="G21" s="106"/>
      <c r="H21" s="90"/>
      <c r="I21" s="90"/>
      <c r="J21" s="90"/>
      <c r="K21" s="90"/>
      <c r="L21" s="66"/>
    </row>
    <row r="22" spans="1:12" ht="15">
      <c r="A22" s="91" t="s">
        <v>2</v>
      </c>
      <c r="B22" s="91"/>
      <c r="C22" s="91"/>
      <c r="D22" s="92">
        <v>45705</v>
      </c>
      <c r="E22" s="92"/>
      <c r="F22" s="92"/>
      <c r="G22" s="107"/>
      <c r="H22" s="92"/>
      <c r="I22" s="92"/>
      <c r="J22" s="92"/>
      <c r="K22" s="92"/>
      <c r="L22" s="66"/>
    </row>
    <row r="23" spans="1:12">
      <c r="A23" s="99" t="s">
        <v>3</v>
      </c>
      <c r="B23" s="100"/>
      <c r="C23" s="100"/>
      <c r="D23" s="101"/>
      <c r="E23" s="102"/>
      <c r="F23" s="102"/>
      <c r="G23" s="102"/>
      <c r="H23" s="102"/>
      <c r="I23" s="102"/>
      <c r="J23" s="102"/>
      <c r="K23" s="102"/>
      <c r="L23" s="102"/>
    </row>
    <row r="24" spans="1:12">
      <c r="A24" s="100"/>
      <c r="B24" s="100"/>
      <c r="C24" s="100"/>
      <c r="D24" s="101"/>
      <c r="E24" s="102"/>
      <c r="F24" s="102"/>
      <c r="G24" s="102"/>
      <c r="H24" s="102"/>
      <c r="I24" s="102"/>
      <c r="J24" s="102"/>
      <c r="K24" s="102"/>
      <c r="L24" s="102"/>
    </row>
    <row r="25" spans="1:12" ht="24.75">
      <c r="A25" s="58" t="s">
        <v>17</v>
      </c>
      <c r="B25" s="59" t="s">
        <v>18</v>
      </c>
      <c r="C25" s="60" t="s">
        <v>19</v>
      </c>
      <c r="D25" s="61" t="s">
        <v>21</v>
      </c>
      <c r="E25" s="62" t="s">
        <v>22</v>
      </c>
      <c r="F25" s="62" t="s">
        <v>23</v>
      </c>
      <c r="G25" s="63" t="s">
        <v>24</v>
      </c>
      <c r="H25" s="64" t="s">
        <v>25</v>
      </c>
      <c r="I25" s="64" t="s">
        <v>26</v>
      </c>
      <c r="J25" s="64" t="s">
        <v>27</v>
      </c>
      <c r="K25" s="64" t="s">
        <v>28</v>
      </c>
      <c r="L25" s="67" t="s">
        <v>29</v>
      </c>
    </row>
    <row r="26" spans="1:12" ht="40.5">
      <c r="A26" s="15" t="s">
        <v>262</v>
      </c>
      <c r="B26" s="15" t="s">
        <v>152</v>
      </c>
      <c r="C26" s="15" t="s">
        <v>263</v>
      </c>
      <c r="D26" s="15">
        <v>1000</v>
      </c>
      <c r="E26" s="15">
        <v>100</v>
      </c>
      <c r="F26" s="15">
        <f>D26+E26</f>
        <v>1100</v>
      </c>
      <c r="G26" s="65" t="s">
        <v>34</v>
      </c>
      <c r="H26" s="15">
        <v>9</v>
      </c>
      <c r="I26" s="15">
        <v>10</v>
      </c>
      <c r="J26" s="68" t="s">
        <v>266</v>
      </c>
      <c r="K26" s="15">
        <v>0.02</v>
      </c>
      <c r="L26" s="16" t="s">
        <v>267</v>
      </c>
    </row>
    <row r="27" spans="1:12">
      <c r="A27" t="s">
        <v>40</v>
      </c>
      <c r="D27">
        <f>SUM(D26:D26)</f>
        <v>1000</v>
      </c>
      <c r="E27">
        <f>SUM(E26:E26)</f>
        <v>100</v>
      </c>
      <c r="F27">
        <f>SUM(F26:F26)</f>
        <v>1100</v>
      </c>
      <c r="H27">
        <f>SUM(H26:H26)</f>
        <v>9</v>
      </c>
      <c r="I27">
        <f>SUM(I26:I26)</f>
        <v>10</v>
      </c>
      <c r="K27">
        <f>SUM(K26:K26)</f>
        <v>0.02</v>
      </c>
    </row>
    <row r="29" spans="1:12" ht="26.25">
      <c r="A29" s="89" t="s">
        <v>1</v>
      </c>
      <c r="B29" s="90"/>
      <c r="C29" s="90"/>
      <c r="D29" s="90"/>
      <c r="E29" s="90"/>
      <c r="F29" s="90"/>
      <c r="G29" s="106"/>
      <c r="H29" s="90"/>
      <c r="I29" s="90"/>
      <c r="J29" s="90"/>
      <c r="K29" s="90"/>
      <c r="L29" s="66"/>
    </row>
    <row r="30" spans="1:12" ht="15">
      <c r="A30" s="91" t="s">
        <v>2</v>
      </c>
      <c r="B30" s="91"/>
      <c r="C30" s="91"/>
      <c r="D30" s="92">
        <v>45705</v>
      </c>
      <c r="E30" s="92"/>
      <c r="F30" s="92"/>
      <c r="G30" s="107"/>
      <c r="H30" s="92"/>
      <c r="I30" s="92"/>
      <c r="J30" s="92"/>
      <c r="K30" s="92"/>
      <c r="L30" s="66"/>
    </row>
    <row r="31" spans="1:12">
      <c r="A31" s="99" t="s">
        <v>3</v>
      </c>
      <c r="B31" s="100"/>
      <c r="C31" s="100"/>
      <c r="D31" s="101"/>
      <c r="E31" s="102"/>
      <c r="F31" s="102"/>
      <c r="G31" s="102"/>
      <c r="H31" s="102"/>
      <c r="I31" s="102"/>
      <c r="J31" s="102"/>
      <c r="K31" s="102"/>
      <c r="L31" s="102"/>
    </row>
    <row r="32" spans="1:12">
      <c r="A32" s="100"/>
      <c r="B32" s="100"/>
      <c r="C32" s="100"/>
      <c r="D32" s="101"/>
      <c r="E32" s="102"/>
      <c r="F32" s="102"/>
      <c r="G32" s="102"/>
      <c r="H32" s="102"/>
      <c r="I32" s="102"/>
      <c r="J32" s="102"/>
      <c r="K32" s="102"/>
      <c r="L32" s="102"/>
    </row>
    <row r="33" spans="1:12" ht="24.75">
      <c r="A33" s="58" t="s">
        <v>17</v>
      </c>
      <c r="B33" s="59" t="s">
        <v>18</v>
      </c>
      <c r="C33" s="60" t="s">
        <v>19</v>
      </c>
      <c r="D33" s="61" t="s">
        <v>21</v>
      </c>
      <c r="E33" s="62" t="s">
        <v>22</v>
      </c>
      <c r="F33" s="62" t="s">
        <v>23</v>
      </c>
      <c r="G33" s="63" t="s">
        <v>24</v>
      </c>
      <c r="H33" s="64" t="s">
        <v>25</v>
      </c>
      <c r="I33" s="64" t="s">
        <v>26</v>
      </c>
      <c r="J33" s="64" t="s">
        <v>27</v>
      </c>
      <c r="K33" s="64" t="s">
        <v>28</v>
      </c>
      <c r="L33" s="67" t="s">
        <v>29</v>
      </c>
    </row>
    <row r="34" spans="1:12" ht="40.5">
      <c r="A34" s="15" t="s">
        <v>262</v>
      </c>
      <c r="B34" s="15" t="s">
        <v>152</v>
      </c>
      <c r="C34" s="15" t="s">
        <v>268</v>
      </c>
      <c r="D34" s="15">
        <v>2500</v>
      </c>
      <c r="E34" s="15"/>
      <c r="F34" s="15">
        <f t="shared" ref="F34:F37" si="0">D34+E34</f>
        <v>2500</v>
      </c>
      <c r="G34" s="65" t="s">
        <v>137</v>
      </c>
      <c r="H34" s="15">
        <v>15.1</v>
      </c>
      <c r="I34" s="15">
        <v>16.100000000000001</v>
      </c>
      <c r="J34" s="68" t="s">
        <v>82</v>
      </c>
      <c r="K34" s="15">
        <v>3.9E-2</v>
      </c>
      <c r="L34" s="16" t="s">
        <v>269</v>
      </c>
    </row>
    <row r="35" spans="1:12">
      <c r="D35" s="15">
        <v>2500</v>
      </c>
      <c r="E35" s="15"/>
      <c r="F35" s="15">
        <f t="shared" si="0"/>
        <v>2500</v>
      </c>
      <c r="G35" s="15" t="s">
        <v>139</v>
      </c>
      <c r="H35" s="15">
        <v>15.1</v>
      </c>
      <c r="I35" s="15">
        <v>16.100000000000001</v>
      </c>
      <c r="J35" s="68" t="s">
        <v>82</v>
      </c>
      <c r="K35" s="15">
        <v>3.9E-2</v>
      </c>
      <c r="L35" s="15"/>
    </row>
    <row r="36" spans="1:12">
      <c r="D36" s="15">
        <v>2500</v>
      </c>
      <c r="E36" s="15"/>
      <c r="F36" s="15">
        <f t="shared" si="0"/>
        <v>2500</v>
      </c>
      <c r="G36" s="15" t="s">
        <v>140</v>
      </c>
      <c r="H36" s="15">
        <v>15.1</v>
      </c>
      <c r="I36" s="15">
        <v>16.100000000000001</v>
      </c>
      <c r="J36" s="68" t="s">
        <v>82</v>
      </c>
      <c r="K36" s="15">
        <v>3.9E-2</v>
      </c>
      <c r="L36" s="15"/>
    </row>
    <row r="37" spans="1:12">
      <c r="D37" s="15">
        <v>450</v>
      </c>
      <c r="E37" s="15">
        <v>200</v>
      </c>
      <c r="F37" s="15">
        <f t="shared" si="0"/>
        <v>650</v>
      </c>
      <c r="G37" s="15" t="s">
        <v>141</v>
      </c>
      <c r="H37" s="15">
        <v>5</v>
      </c>
      <c r="I37" s="15">
        <v>6</v>
      </c>
      <c r="J37" s="68" t="s">
        <v>270</v>
      </c>
      <c r="K37" s="15">
        <v>0.01</v>
      </c>
      <c r="L37" s="15"/>
    </row>
    <row r="38" spans="1:12">
      <c r="A38" t="s">
        <v>40</v>
      </c>
      <c r="D38">
        <f>SUM(D34:D37)</f>
        <v>7950</v>
      </c>
      <c r="E38">
        <f>SUM(E34:E37)</f>
        <v>200</v>
      </c>
      <c r="F38">
        <f>SUM(F34:F37)</f>
        <v>8150</v>
      </c>
      <c r="H38">
        <f>SUM(H34:H37)</f>
        <v>50.3</v>
      </c>
      <c r="I38">
        <f>SUM(I34:I37)</f>
        <v>54.3</v>
      </c>
      <c r="K38">
        <f>SUM(K34:K37)</f>
        <v>0.127</v>
      </c>
    </row>
    <row r="40" spans="1:12" ht="26.25">
      <c r="A40" s="89" t="s">
        <v>1</v>
      </c>
      <c r="B40" s="90"/>
      <c r="C40" s="90"/>
      <c r="D40" s="90"/>
      <c r="E40" s="90"/>
      <c r="F40" s="90"/>
      <c r="G40" s="106"/>
      <c r="H40" s="90"/>
      <c r="I40" s="90"/>
      <c r="J40" s="90"/>
      <c r="K40" s="90"/>
      <c r="L40" s="66"/>
    </row>
    <row r="41" spans="1:12" ht="15">
      <c r="A41" s="91" t="s">
        <v>2</v>
      </c>
      <c r="B41" s="91"/>
      <c r="C41" s="91"/>
      <c r="D41" s="92">
        <v>45705</v>
      </c>
      <c r="E41" s="92"/>
      <c r="F41" s="92"/>
      <c r="G41" s="107"/>
      <c r="H41" s="92"/>
      <c r="I41" s="92"/>
      <c r="J41" s="92"/>
      <c r="K41" s="92"/>
      <c r="L41" s="66"/>
    </row>
    <row r="42" spans="1:12">
      <c r="A42" s="99" t="s">
        <v>3</v>
      </c>
      <c r="B42" s="100"/>
      <c r="C42" s="100"/>
      <c r="D42" s="101"/>
      <c r="E42" s="102"/>
      <c r="F42" s="102"/>
      <c r="G42" s="102"/>
      <c r="H42" s="102"/>
      <c r="I42" s="102"/>
      <c r="J42" s="102"/>
      <c r="K42" s="102"/>
      <c r="L42" s="102"/>
    </row>
    <row r="43" spans="1:12">
      <c r="A43" s="100"/>
      <c r="B43" s="100"/>
      <c r="C43" s="100"/>
      <c r="D43" s="101"/>
      <c r="E43" s="102"/>
      <c r="F43" s="102"/>
      <c r="G43" s="102"/>
      <c r="H43" s="102"/>
      <c r="I43" s="102"/>
      <c r="J43" s="102"/>
      <c r="K43" s="102"/>
      <c r="L43" s="102"/>
    </row>
    <row r="44" spans="1:12" ht="24.75">
      <c r="A44" s="58" t="s">
        <v>17</v>
      </c>
      <c r="B44" s="59" t="s">
        <v>18</v>
      </c>
      <c r="C44" s="60" t="s">
        <v>19</v>
      </c>
      <c r="D44" s="61" t="s">
        <v>21</v>
      </c>
      <c r="E44" s="62" t="s">
        <v>22</v>
      </c>
      <c r="F44" s="62" t="s">
        <v>23</v>
      </c>
      <c r="G44" s="63" t="s">
        <v>24</v>
      </c>
      <c r="H44" s="64" t="s">
        <v>25</v>
      </c>
      <c r="I44" s="64" t="s">
        <v>26</v>
      </c>
      <c r="J44" s="64" t="s">
        <v>27</v>
      </c>
      <c r="K44" s="64" t="s">
        <v>28</v>
      </c>
      <c r="L44" s="67" t="s">
        <v>29</v>
      </c>
    </row>
    <row r="45" spans="1:12" ht="40.5">
      <c r="A45" s="15" t="s">
        <v>262</v>
      </c>
      <c r="B45" s="15" t="s">
        <v>153</v>
      </c>
      <c r="C45" s="15" t="s">
        <v>263</v>
      </c>
      <c r="D45" s="15">
        <v>3000</v>
      </c>
      <c r="E45" s="15"/>
      <c r="F45" s="15">
        <f>D45+E45</f>
        <v>3000</v>
      </c>
      <c r="G45" s="65" t="s">
        <v>81</v>
      </c>
      <c r="H45" s="15">
        <v>18.3</v>
      </c>
      <c r="I45" s="15">
        <v>19.3</v>
      </c>
      <c r="J45" s="68" t="s">
        <v>82</v>
      </c>
      <c r="K45" s="15">
        <v>3.9E-2</v>
      </c>
      <c r="L45" s="16" t="s">
        <v>267</v>
      </c>
    </row>
    <row r="46" spans="1:12">
      <c r="D46" s="15">
        <v>1000</v>
      </c>
      <c r="E46" s="15">
        <v>100</v>
      </c>
      <c r="F46" s="15">
        <f>D46+E46</f>
        <v>1100</v>
      </c>
      <c r="G46" s="65" t="s">
        <v>84</v>
      </c>
      <c r="H46" s="15">
        <v>7</v>
      </c>
      <c r="I46" s="15">
        <v>8</v>
      </c>
      <c r="J46" s="68" t="s">
        <v>271</v>
      </c>
      <c r="K46" s="15">
        <v>1.4999999999999999E-2</v>
      </c>
      <c r="L46" s="15"/>
    </row>
    <row r="47" spans="1:12">
      <c r="A47" t="s">
        <v>40</v>
      </c>
      <c r="D47">
        <f>SUM(D45:D46)</f>
        <v>4000</v>
      </c>
      <c r="E47">
        <f>SUM(E45:E46)</f>
        <v>100</v>
      </c>
      <c r="F47">
        <f>SUM(F45:F46)</f>
        <v>4100</v>
      </c>
      <c r="H47">
        <f>SUM(H45:H46)</f>
        <v>25.3</v>
      </c>
      <c r="I47">
        <f>SUM(I45:I46)</f>
        <v>27.3</v>
      </c>
      <c r="K47">
        <f>SUM(K45:K46)</f>
        <v>5.3999999999999999E-2</v>
      </c>
    </row>
    <row r="49" spans="1:12" ht="26.25">
      <c r="A49" s="89" t="s">
        <v>1</v>
      </c>
      <c r="B49" s="90"/>
      <c r="C49" s="90"/>
      <c r="D49" s="90"/>
      <c r="E49" s="90"/>
      <c r="F49" s="90"/>
      <c r="G49" s="106"/>
      <c r="H49" s="90"/>
      <c r="I49" s="90"/>
      <c r="J49" s="90"/>
      <c r="K49" s="90"/>
      <c r="L49" s="66"/>
    </row>
    <row r="50" spans="1:12" ht="15">
      <c r="A50" s="91" t="s">
        <v>2</v>
      </c>
      <c r="B50" s="91"/>
      <c r="C50" s="91"/>
      <c r="D50" s="92">
        <v>45705</v>
      </c>
      <c r="E50" s="92"/>
      <c r="F50" s="92"/>
      <c r="G50" s="107"/>
      <c r="H50" s="92"/>
      <c r="I50" s="92"/>
      <c r="J50" s="92"/>
      <c r="K50" s="92"/>
      <c r="L50" s="66"/>
    </row>
    <row r="51" spans="1:12">
      <c r="A51" s="99" t="s">
        <v>3</v>
      </c>
      <c r="B51" s="100"/>
      <c r="C51" s="100"/>
      <c r="D51" s="101"/>
      <c r="E51" s="102"/>
      <c r="F51" s="102"/>
      <c r="G51" s="102"/>
      <c r="H51" s="102"/>
      <c r="I51" s="102"/>
      <c r="J51" s="102"/>
      <c r="K51" s="102"/>
      <c r="L51" s="102"/>
    </row>
    <row r="52" spans="1:12">
      <c r="A52" s="100"/>
      <c r="B52" s="100"/>
      <c r="C52" s="100"/>
      <c r="D52" s="101"/>
      <c r="E52" s="102"/>
      <c r="F52" s="102"/>
      <c r="G52" s="102"/>
      <c r="H52" s="102"/>
      <c r="I52" s="102"/>
      <c r="J52" s="102"/>
      <c r="K52" s="102"/>
      <c r="L52" s="102"/>
    </row>
    <row r="53" spans="1:12" ht="24.75">
      <c r="A53" s="58" t="s">
        <v>17</v>
      </c>
      <c r="B53" s="59" t="s">
        <v>18</v>
      </c>
      <c r="C53" s="60" t="s">
        <v>19</v>
      </c>
      <c r="D53" s="61" t="s">
        <v>21</v>
      </c>
      <c r="E53" s="62" t="s">
        <v>22</v>
      </c>
      <c r="F53" s="62" t="s">
        <v>23</v>
      </c>
      <c r="G53" s="63" t="s">
        <v>24</v>
      </c>
      <c r="H53" s="64" t="s">
        <v>25</v>
      </c>
      <c r="I53" s="64" t="s">
        <v>26</v>
      </c>
      <c r="J53" s="64" t="s">
        <v>27</v>
      </c>
      <c r="K53" s="64" t="s">
        <v>28</v>
      </c>
      <c r="L53" s="67" t="s">
        <v>29</v>
      </c>
    </row>
    <row r="54" spans="1:12" ht="40.5">
      <c r="A54" s="15" t="s">
        <v>262</v>
      </c>
      <c r="B54" s="15" t="s">
        <v>153</v>
      </c>
      <c r="C54" s="15" t="s">
        <v>268</v>
      </c>
      <c r="D54" s="15">
        <v>3000</v>
      </c>
      <c r="E54" s="15"/>
      <c r="F54" s="15">
        <f t="shared" ref="F54:F59" si="1">D54+E54</f>
        <v>3000</v>
      </c>
      <c r="G54" s="65" t="s">
        <v>143</v>
      </c>
      <c r="H54" s="15">
        <v>18.3</v>
      </c>
      <c r="I54" s="15">
        <v>19.3</v>
      </c>
      <c r="J54" s="68" t="s">
        <v>82</v>
      </c>
      <c r="K54" s="15">
        <v>3.9E-2</v>
      </c>
      <c r="L54" s="16" t="s">
        <v>269</v>
      </c>
    </row>
    <row r="55" spans="1:12">
      <c r="D55" s="15">
        <v>3000</v>
      </c>
      <c r="E55" s="15"/>
      <c r="F55" s="15">
        <f t="shared" si="1"/>
        <v>3000</v>
      </c>
      <c r="G55" s="15" t="s">
        <v>145</v>
      </c>
      <c r="H55" s="15">
        <v>18.3</v>
      </c>
      <c r="I55" s="15">
        <v>19.3</v>
      </c>
      <c r="J55" s="68" t="s">
        <v>82</v>
      </c>
      <c r="K55" s="15">
        <v>3.9E-2</v>
      </c>
      <c r="L55" s="15"/>
    </row>
    <row r="56" spans="1:12">
      <c r="D56" s="15">
        <v>3000</v>
      </c>
      <c r="E56" s="15"/>
      <c r="F56" s="15">
        <f t="shared" si="1"/>
        <v>3000</v>
      </c>
      <c r="G56" s="15" t="s">
        <v>146</v>
      </c>
      <c r="H56" s="15">
        <v>18.3</v>
      </c>
      <c r="I56" s="15">
        <v>19.3</v>
      </c>
      <c r="J56" s="68" t="s">
        <v>82</v>
      </c>
      <c r="K56" s="15">
        <v>3.9E-2</v>
      </c>
      <c r="L56" s="15"/>
    </row>
    <row r="57" spans="1:12">
      <c r="D57" s="15">
        <v>3000</v>
      </c>
      <c r="E57" s="15"/>
      <c r="F57" s="15">
        <f t="shared" si="1"/>
        <v>3000</v>
      </c>
      <c r="G57" s="15" t="s">
        <v>147</v>
      </c>
      <c r="H57" s="15">
        <v>18.3</v>
      </c>
      <c r="I57" s="15">
        <v>19.3</v>
      </c>
      <c r="J57" s="68" t="s">
        <v>82</v>
      </c>
      <c r="K57" s="15">
        <v>3.9E-2</v>
      </c>
      <c r="L57" s="15"/>
    </row>
    <row r="58" spans="1:12">
      <c r="D58" s="15">
        <v>3000</v>
      </c>
      <c r="E58" s="15"/>
      <c r="F58" s="15">
        <f t="shared" si="1"/>
        <v>3000</v>
      </c>
      <c r="G58" s="15" t="s">
        <v>148</v>
      </c>
      <c r="H58" s="15">
        <v>18.3</v>
      </c>
      <c r="I58" s="15">
        <v>19.3</v>
      </c>
      <c r="J58" s="68" t="s">
        <v>82</v>
      </c>
      <c r="K58" s="15">
        <v>3.9E-2</v>
      </c>
      <c r="L58" s="15"/>
    </row>
    <row r="59" spans="1:12">
      <c r="D59" s="15">
        <v>2050</v>
      </c>
      <c r="E59" s="15">
        <v>400</v>
      </c>
      <c r="F59" s="15">
        <f t="shared" si="1"/>
        <v>2450</v>
      </c>
      <c r="G59" s="15" t="s">
        <v>149</v>
      </c>
      <c r="H59" s="15">
        <v>15</v>
      </c>
      <c r="I59" s="15">
        <v>16</v>
      </c>
      <c r="J59" s="68" t="s">
        <v>191</v>
      </c>
      <c r="K59" s="15">
        <v>0.03</v>
      </c>
      <c r="L59" s="15"/>
    </row>
    <row r="60" spans="1:12">
      <c r="A60" t="s">
        <v>40</v>
      </c>
      <c r="D60">
        <f>SUM(D54:D59)</f>
        <v>17050</v>
      </c>
      <c r="E60">
        <f>SUM(E54:E59)</f>
        <v>400</v>
      </c>
      <c r="F60">
        <f>SUM(F54:F59)</f>
        <v>17450</v>
      </c>
      <c r="H60">
        <f>SUM(H54:H59)</f>
        <v>106.5</v>
      </c>
      <c r="I60">
        <f>SUM(I54:I59)</f>
        <v>112.5</v>
      </c>
      <c r="K60">
        <f>SUM(K54:K59)</f>
        <v>0.22500000000000001</v>
      </c>
    </row>
    <row r="62" spans="1:12" ht="26.25">
      <c r="A62" s="89" t="s">
        <v>1</v>
      </c>
      <c r="B62" s="90"/>
      <c r="C62" s="90"/>
      <c r="D62" s="90"/>
      <c r="E62" s="90"/>
      <c r="F62" s="90"/>
      <c r="G62" s="106"/>
      <c r="H62" s="90"/>
      <c r="I62" s="90"/>
      <c r="J62" s="90"/>
      <c r="K62" s="90"/>
      <c r="L62" s="66"/>
    </row>
    <row r="63" spans="1:12" ht="15">
      <c r="A63" s="91" t="s">
        <v>2</v>
      </c>
      <c r="B63" s="91"/>
      <c r="C63" s="91"/>
      <c r="D63" s="92">
        <v>45705</v>
      </c>
      <c r="E63" s="92"/>
      <c r="F63" s="92"/>
      <c r="G63" s="107"/>
      <c r="H63" s="92"/>
      <c r="I63" s="92"/>
      <c r="J63" s="92"/>
      <c r="K63" s="92"/>
      <c r="L63" s="66"/>
    </row>
    <row r="64" spans="1:12">
      <c r="A64" s="99" t="s">
        <v>3</v>
      </c>
      <c r="B64" s="100"/>
      <c r="C64" s="100"/>
      <c r="D64" s="101"/>
      <c r="E64" s="102"/>
      <c r="F64" s="102"/>
      <c r="G64" s="102"/>
      <c r="H64" s="102"/>
      <c r="I64" s="102"/>
      <c r="J64" s="102"/>
      <c r="K64" s="102"/>
      <c r="L64" s="102"/>
    </row>
    <row r="65" spans="1:12">
      <c r="A65" s="100"/>
      <c r="B65" s="100"/>
      <c r="C65" s="100"/>
      <c r="D65" s="101"/>
      <c r="E65" s="102"/>
      <c r="F65" s="102"/>
      <c r="G65" s="102"/>
      <c r="H65" s="102"/>
      <c r="I65" s="102"/>
      <c r="J65" s="102"/>
      <c r="K65" s="102"/>
      <c r="L65" s="102"/>
    </row>
    <row r="66" spans="1:12" ht="24.75">
      <c r="A66" s="58" t="s">
        <v>17</v>
      </c>
      <c r="B66" s="59" t="s">
        <v>18</v>
      </c>
      <c r="C66" s="60" t="s">
        <v>19</v>
      </c>
      <c r="D66" s="61" t="s">
        <v>21</v>
      </c>
      <c r="E66" s="62" t="s">
        <v>22</v>
      </c>
      <c r="F66" s="62" t="s">
        <v>23</v>
      </c>
      <c r="G66" s="63" t="s">
        <v>24</v>
      </c>
      <c r="H66" s="64" t="s">
        <v>25</v>
      </c>
      <c r="I66" s="64" t="s">
        <v>26</v>
      </c>
      <c r="J66" s="64" t="s">
        <v>27</v>
      </c>
      <c r="K66" s="64" t="s">
        <v>28</v>
      </c>
      <c r="L66" s="67" t="s">
        <v>29</v>
      </c>
    </row>
    <row r="67" spans="1:12" ht="40.5">
      <c r="A67" s="15" t="s">
        <v>262</v>
      </c>
      <c r="B67" s="15" t="s">
        <v>153</v>
      </c>
      <c r="C67" s="15" t="s">
        <v>268</v>
      </c>
      <c r="D67" s="15">
        <v>3000</v>
      </c>
      <c r="E67" s="15"/>
      <c r="F67" s="15">
        <f t="shared" ref="F67:F73" si="2">D67+E67</f>
        <v>3000</v>
      </c>
      <c r="G67" s="65" t="s">
        <v>68</v>
      </c>
      <c r="H67" s="15">
        <v>18.3</v>
      </c>
      <c r="I67" s="15">
        <v>19.3</v>
      </c>
      <c r="J67" s="68" t="s">
        <v>82</v>
      </c>
      <c r="K67" s="15">
        <v>3.9E-2</v>
      </c>
      <c r="L67" s="16" t="s">
        <v>272</v>
      </c>
    </row>
    <row r="68" spans="1:12">
      <c r="D68" s="15">
        <v>3000</v>
      </c>
      <c r="E68" s="15"/>
      <c r="F68" s="15">
        <f t="shared" si="2"/>
        <v>3000</v>
      </c>
      <c r="G68" s="15" t="s">
        <v>71</v>
      </c>
      <c r="H68" s="15">
        <v>18.3</v>
      </c>
      <c r="I68" s="15">
        <v>19.3</v>
      </c>
      <c r="J68" s="68" t="s">
        <v>82</v>
      </c>
      <c r="K68" s="15">
        <v>3.9E-2</v>
      </c>
      <c r="L68" s="15"/>
    </row>
    <row r="69" spans="1:12">
      <c r="D69" s="15">
        <v>3000</v>
      </c>
      <c r="E69" s="15"/>
      <c r="F69" s="15">
        <f t="shared" si="2"/>
        <v>3000</v>
      </c>
      <c r="G69" s="15" t="s">
        <v>72</v>
      </c>
      <c r="H69" s="15">
        <v>18.3</v>
      </c>
      <c r="I69" s="15">
        <v>19.3</v>
      </c>
      <c r="J69" s="68" t="s">
        <v>82</v>
      </c>
      <c r="K69" s="15">
        <v>3.9E-2</v>
      </c>
      <c r="L69" s="15"/>
    </row>
    <row r="70" spans="1:12">
      <c r="D70" s="15">
        <v>3000</v>
      </c>
      <c r="E70" s="15"/>
      <c r="F70" s="15">
        <f t="shared" si="2"/>
        <v>3000</v>
      </c>
      <c r="G70" s="15" t="s">
        <v>74</v>
      </c>
      <c r="H70" s="15">
        <v>18.3</v>
      </c>
      <c r="I70" s="15">
        <v>19.3</v>
      </c>
      <c r="J70" s="68" t="s">
        <v>82</v>
      </c>
      <c r="K70" s="15">
        <v>3.9E-2</v>
      </c>
      <c r="L70" s="15"/>
    </row>
    <row r="71" spans="1:12">
      <c r="D71" s="15">
        <v>3000</v>
      </c>
      <c r="E71" s="15"/>
      <c r="F71" s="15">
        <f t="shared" si="2"/>
        <v>3000</v>
      </c>
      <c r="G71" s="15" t="s">
        <v>75</v>
      </c>
      <c r="H71" s="15">
        <v>18.3</v>
      </c>
      <c r="I71" s="15">
        <v>19.3</v>
      </c>
      <c r="J71" s="68" t="s">
        <v>82</v>
      </c>
      <c r="K71" s="15">
        <v>3.9E-2</v>
      </c>
      <c r="L71" s="15"/>
    </row>
    <row r="72" spans="1:12">
      <c r="D72" s="15">
        <v>3000</v>
      </c>
      <c r="E72" s="15"/>
      <c r="F72" s="15">
        <f t="shared" si="2"/>
        <v>3000</v>
      </c>
      <c r="G72" s="15" t="s">
        <v>76</v>
      </c>
      <c r="H72" s="15">
        <v>18.3</v>
      </c>
      <c r="I72" s="15">
        <v>19.3</v>
      </c>
      <c r="J72" s="68" t="s">
        <v>82</v>
      </c>
      <c r="K72" s="15">
        <v>3.9E-2</v>
      </c>
      <c r="L72" s="15"/>
    </row>
    <row r="73" spans="1:12">
      <c r="D73" s="15">
        <v>2000</v>
      </c>
      <c r="E73" s="15">
        <v>400</v>
      </c>
      <c r="F73" s="15">
        <f t="shared" si="2"/>
        <v>2400</v>
      </c>
      <c r="G73" s="15" t="s">
        <v>77</v>
      </c>
      <c r="H73" s="15">
        <v>15</v>
      </c>
      <c r="I73" s="15">
        <v>16</v>
      </c>
      <c r="J73" s="68" t="s">
        <v>191</v>
      </c>
      <c r="K73" s="15">
        <v>0.03</v>
      </c>
      <c r="L73" s="15"/>
    </row>
    <row r="74" spans="1:12">
      <c r="A74" t="s">
        <v>40</v>
      </c>
      <c r="D74">
        <f>SUM(D67:D73)</f>
        <v>20000</v>
      </c>
      <c r="E74">
        <f>SUM(E67:E73)</f>
        <v>400</v>
      </c>
      <c r="F74">
        <f>SUM(F67:F73)</f>
        <v>20400</v>
      </c>
      <c r="H74">
        <f>SUM(H67:H73)</f>
        <v>124.8</v>
      </c>
      <c r="I74">
        <f>SUM(I67:I73)</f>
        <v>131.80000000000001</v>
      </c>
      <c r="K74">
        <f>SUM(K67:K73)</f>
        <v>0.26400000000000001</v>
      </c>
    </row>
    <row r="76" spans="1:12" ht="26.25">
      <c r="A76" s="89" t="s">
        <v>1</v>
      </c>
      <c r="B76" s="90"/>
      <c r="C76" s="90"/>
      <c r="D76" s="90"/>
      <c r="E76" s="90"/>
      <c r="F76" s="90"/>
      <c r="G76" s="106"/>
      <c r="H76" s="90"/>
      <c r="I76" s="90"/>
      <c r="J76" s="90"/>
      <c r="K76" s="90"/>
      <c r="L76" s="66"/>
    </row>
    <row r="77" spans="1:12" ht="15">
      <c r="A77" s="91" t="s">
        <v>2</v>
      </c>
      <c r="B77" s="91"/>
      <c r="C77" s="91"/>
      <c r="D77" s="92">
        <v>45705</v>
      </c>
      <c r="E77" s="92"/>
      <c r="F77" s="92"/>
      <c r="G77" s="107"/>
      <c r="H77" s="92"/>
      <c r="I77" s="92"/>
      <c r="J77" s="92"/>
      <c r="K77" s="92"/>
      <c r="L77" s="66"/>
    </row>
    <row r="78" spans="1:12">
      <c r="A78" s="99" t="s">
        <v>3</v>
      </c>
      <c r="B78" s="100"/>
      <c r="C78" s="100"/>
      <c r="D78" s="101"/>
      <c r="E78" s="102"/>
      <c r="F78" s="102"/>
      <c r="G78" s="102"/>
      <c r="H78" s="102"/>
      <c r="I78" s="102"/>
      <c r="J78" s="102"/>
      <c r="K78" s="102"/>
      <c r="L78" s="102"/>
    </row>
    <row r="79" spans="1:12">
      <c r="A79" s="100"/>
      <c r="B79" s="100"/>
      <c r="C79" s="100"/>
      <c r="D79" s="101"/>
      <c r="E79" s="102"/>
      <c r="F79" s="102"/>
      <c r="G79" s="102"/>
      <c r="H79" s="102"/>
      <c r="I79" s="102"/>
      <c r="J79" s="102"/>
      <c r="K79" s="102"/>
      <c r="L79" s="102"/>
    </row>
    <row r="80" spans="1:12" ht="24.75">
      <c r="A80" s="58" t="s">
        <v>17</v>
      </c>
      <c r="B80" s="59" t="s">
        <v>18</v>
      </c>
      <c r="C80" s="60" t="s">
        <v>19</v>
      </c>
      <c r="D80" s="61" t="s">
        <v>21</v>
      </c>
      <c r="E80" s="62" t="s">
        <v>22</v>
      </c>
      <c r="F80" s="62" t="s">
        <v>23</v>
      </c>
      <c r="G80" s="63" t="s">
        <v>24</v>
      </c>
      <c r="H80" s="64" t="s">
        <v>25</v>
      </c>
      <c r="I80" s="64" t="s">
        <v>26</v>
      </c>
      <c r="J80" s="64" t="s">
        <v>27</v>
      </c>
      <c r="K80" s="64" t="s">
        <v>28</v>
      </c>
      <c r="L80" s="67" t="s">
        <v>29</v>
      </c>
    </row>
    <row r="81" spans="1:12" ht="54">
      <c r="A81" s="15" t="s">
        <v>262</v>
      </c>
      <c r="B81" s="15" t="s">
        <v>226</v>
      </c>
      <c r="C81" s="73" t="s">
        <v>263</v>
      </c>
      <c r="D81" s="15">
        <v>5000</v>
      </c>
      <c r="E81" s="15"/>
      <c r="F81" s="15">
        <f t="shared" ref="F81:F87" si="3">D81+E81</f>
        <v>5000</v>
      </c>
      <c r="G81" s="65" t="s">
        <v>273</v>
      </c>
      <c r="H81" s="15">
        <v>21</v>
      </c>
      <c r="I81" s="15">
        <v>22</v>
      </c>
      <c r="J81" s="68" t="s">
        <v>82</v>
      </c>
      <c r="K81" s="15">
        <v>3.9E-2</v>
      </c>
      <c r="L81" s="16" t="s">
        <v>274</v>
      </c>
    </row>
    <row r="82" spans="1:12">
      <c r="D82" s="15">
        <v>5000</v>
      </c>
      <c r="E82" s="15"/>
      <c r="F82" s="15">
        <f t="shared" si="3"/>
        <v>5000</v>
      </c>
      <c r="G82" s="15" t="s">
        <v>275</v>
      </c>
      <c r="H82" s="15">
        <v>21</v>
      </c>
      <c r="I82" s="15">
        <v>22</v>
      </c>
      <c r="J82" s="68" t="s">
        <v>82</v>
      </c>
      <c r="K82" s="15">
        <v>3.9E-2</v>
      </c>
      <c r="L82" s="15"/>
    </row>
    <row r="83" spans="1:12">
      <c r="D83" s="15">
        <v>5000</v>
      </c>
      <c r="E83" s="15"/>
      <c r="F83" s="15">
        <f t="shared" si="3"/>
        <v>5000</v>
      </c>
      <c r="G83" s="15" t="s">
        <v>276</v>
      </c>
      <c r="H83" s="15">
        <v>21</v>
      </c>
      <c r="I83" s="15">
        <v>22</v>
      </c>
      <c r="J83" s="68" t="s">
        <v>82</v>
      </c>
      <c r="K83" s="15">
        <v>3.9E-2</v>
      </c>
      <c r="L83" s="15"/>
    </row>
    <row r="84" spans="1:12">
      <c r="D84" s="15">
        <v>5000</v>
      </c>
      <c r="E84" s="15"/>
      <c r="F84" s="15">
        <f t="shared" si="3"/>
        <v>5000</v>
      </c>
      <c r="G84" s="15" t="s">
        <v>277</v>
      </c>
      <c r="H84" s="15">
        <v>21</v>
      </c>
      <c r="I84" s="15">
        <v>22</v>
      </c>
      <c r="J84" s="68" t="s">
        <v>82</v>
      </c>
      <c r="K84" s="15">
        <v>3.9E-2</v>
      </c>
      <c r="L84" s="15"/>
    </row>
    <row r="85" spans="1:12">
      <c r="D85" s="15">
        <v>5000</v>
      </c>
      <c r="E85" s="15"/>
      <c r="F85" s="15">
        <f t="shared" si="3"/>
        <v>5000</v>
      </c>
      <c r="G85" s="15" t="s">
        <v>278</v>
      </c>
      <c r="H85" s="15">
        <v>21</v>
      </c>
      <c r="I85" s="15">
        <v>22</v>
      </c>
      <c r="J85" s="68" t="s">
        <v>82</v>
      </c>
      <c r="K85" s="15">
        <v>3.9E-2</v>
      </c>
      <c r="L85" s="15"/>
    </row>
    <row r="86" spans="1:12">
      <c r="D86" s="15">
        <v>5000</v>
      </c>
      <c r="E86" s="15"/>
      <c r="F86" s="15">
        <f t="shared" si="3"/>
        <v>5000</v>
      </c>
      <c r="G86" s="15" t="s">
        <v>279</v>
      </c>
      <c r="H86" s="15">
        <v>21</v>
      </c>
      <c r="I86" s="15">
        <v>22</v>
      </c>
      <c r="J86" s="68" t="s">
        <v>82</v>
      </c>
      <c r="K86" s="15">
        <v>3.9E-2</v>
      </c>
      <c r="L86" s="15"/>
    </row>
    <row r="87" spans="1:12">
      <c r="D87" s="15">
        <v>5000</v>
      </c>
      <c r="E87" s="15"/>
      <c r="F87" s="15">
        <f t="shared" si="3"/>
        <v>5000</v>
      </c>
      <c r="G87" s="15" t="s">
        <v>280</v>
      </c>
      <c r="H87" s="15">
        <v>21</v>
      </c>
      <c r="I87" s="15">
        <v>22</v>
      </c>
      <c r="J87" s="68" t="s">
        <v>82</v>
      </c>
      <c r="K87" s="15">
        <v>3.9E-2</v>
      </c>
      <c r="L87" s="15"/>
    </row>
    <row r="88" spans="1:12">
      <c r="D88" s="15">
        <v>5000</v>
      </c>
      <c r="E88" s="15"/>
      <c r="F88" s="15">
        <f t="shared" ref="F88:F98" si="4">D88+E88</f>
        <v>5000</v>
      </c>
      <c r="G88" s="15" t="s">
        <v>281</v>
      </c>
      <c r="H88" s="15">
        <v>21</v>
      </c>
      <c r="I88" s="15">
        <v>22</v>
      </c>
      <c r="J88" s="68" t="s">
        <v>82</v>
      </c>
      <c r="K88" s="15">
        <v>3.9E-2</v>
      </c>
      <c r="L88" s="15"/>
    </row>
    <row r="89" spans="1:12">
      <c r="D89" s="15">
        <v>5000</v>
      </c>
      <c r="E89" s="15"/>
      <c r="F89" s="15">
        <f t="shared" si="4"/>
        <v>5000</v>
      </c>
      <c r="G89" s="15" t="s">
        <v>282</v>
      </c>
      <c r="H89" s="15">
        <v>21</v>
      </c>
      <c r="I89" s="15">
        <v>22</v>
      </c>
      <c r="J89" s="68" t="s">
        <v>82</v>
      </c>
      <c r="K89" s="15">
        <v>3.9E-2</v>
      </c>
      <c r="L89" s="15"/>
    </row>
    <row r="90" spans="1:12">
      <c r="D90" s="15">
        <v>5000</v>
      </c>
      <c r="E90" s="15"/>
      <c r="F90" s="15">
        <f t="shared" si="4"/>
        <v>5000</v>
      </c>
      <c r="G90" s="15" t="s">
        <v>283</v>
      </c>
      <c r="H90" s="15">
        <v>21</v>
      </c>
      <c r="I90" s="15">
        <v>22</v>
      </c>
      <c r="J90" s="68" t="s">
        <v>82</v>
      </c>
      <c r="K90" s="15">
        <v>3.9E-2</v>
      </c>
      <c r="L90" s="15"/>
    </row>
    <row r="91" spans="1:12">
      <c r="D91" s="15">
        <v>5000</v>
      </c>
      <c r="E91" s="15"/>
      <c r="F91" s="15">
        <f t="shared" si="4"/>
        <v>5000</v>
      </c>
      <c r="G91" s="15" t="s">
        <v>284</v>
      </c>
      <c r="H91" s="15">
        <v>21</v>
      </c>
      <c r="I91" s="15">
        <v>22</v>
      </c>
      <c r="J91" s="68" t="s">
        <v>82</v>
      </c>
      <c r="K91" s="15">
        <v>3.9E-2</v>
      </c>
      <c r="L91" s="15"/>
    </row>
    <row r="92" spans="1:12">
      <c r="D92" s="15">
        <v>5000</v>
      </c>
      <c r="E92" s="15"/>
      <c r="F92" s="15">
        <f t="shared" si="4"/>
        <v>5000</v>
      </c>
      <c r="G92" s="15" t="s">
        <v>285</v>
      </c>
      <c r="H92" s="15">
        <v>21</v>
      </c>
      <c r="I92" s="15">
        <v>22</v>
      </c>
      <c r="J92" s="68" t="s">
        <v>82</v>
      </c>
      <c r="K92" s="15">
        <v>3.9E-2</v>
      </c>
      <c r="L92" s="15"/>
    </row>
    <row r="93" spans="1:12">
      <c r="D93" s="15">
        <v>5000</v>
      </c>
      <c r="E93" s="15"/>
      <c r="F93" s="15">
        <f t="shared" si="4"/>
        <v>5000</v>
      </c>
      <c r="G93" s="15" t="s">
        <v>286</v>
      </c>
      <c r="H93" s="15">
        <v>21</v>
      </c>
      <c r="I93" s="15">
        <v>22</v>
      </c>
      <c r="J93" s="68" t="s">
        <v>82</v>
      </c>
      <c r="K93" s="15">
        <v>3.9E-2</v>
      </c>
      <c r="L93" s="15"/>
    </row>
    <row r="94" spans="1:12">
      <c r="D94" s="15">
        <v>5000</v>
      </c>
      <c r="E94" s="15"/>
      <c r="F94" s="15">
        <f t="shared" si="4"/>
        <v>5000</v>
      </c>
      <c r="G94" s="15" t="s">
        <v>287</v>
      </c>
      <c r="H94" s="15">
        <v>21</v>
      </c>
      <c r="I94" s="15">
        <v>22</v>
      </c>
      <c r="J94" s="68" t="s">
        <v>82</v>
      </c>
      <c r="K94" s="15">
        <v>3.9E-2</v>
      </c>
      <c r="L94" s="15"/>
    </row>
    <row r="95" spans="1:12">
      <c r="D95" s="15">
        <v>5000</v>
      </c>
      <c r="E95" s="15"/>
      <c r="F95" s="15">
        <f t="shared" si="4"/>
        <v>5000</v>
      </c>
      <c r="G95" s="15" t="s">
        <v>288</v>
      </c>
      <c r="H95" s="15">
        <v>21</v>
      </c>
      <c r="I95" s="15">
        <v>22</v>
      </c>
      <c r="J95" s="68" t="s">
        <v>82</v>
      </c>
      <c r="K95" s="15">
        <v>3.9E-2</v>
      </c>
      <c r="L95" s="15"/>
    </row>
    <row r="96" spans="1:12">
      <c r="D96" s="15">
        <v>5000</v>
      </c>
      <c r="E96" s="15"/>
      <c r="F96" s="15">
        <f t="shared" si="4"/>
        <v>5000</v>
      </c>
      <c r="G96" s="15" t="s">
        <v>289</v>
      </c>
      <c r="H96" s="15">
        <v>21</v>
      </c>
      <c r="I96" s="15">
        <v>22</v>
      </c>
      <c r="J96" s="68" t="s">
        <v>82</v>
      </c>
      <c r="K96" s="15">
        <v>3.9E-2</v>
      </c>
      <c r="L96" s="15"/>
    </row>
    <row r="97" spans="1:12">
      <c r="D97" s="15">
        <v>5000</v>
      </c>
      <c r="E97" s="15"/>
      <c r="F97" s="15">
        <f t="shared" si="4"/>
        <v>5000</v>
      </c>
      <c r="G97" s="15" t="s">
        <v>290</v>
      </c>
      <c r="H97" s="15">
        <v>21</v>
      </c>
      <c r="I97" s="15">
        <v>22</v>
      </c>
      <c r="J97" s="68" t="s">
        <v>82</v>
      </c>
      <c r="K97" s="15">
        <v>3.9E-2</v>
      </c>
      <c r="L97" s="15"/>
    </row>
    <row r="98" spans="1:12">
      <c r="D98" s="15"/>
      <c r="E98" s="15">
        <v>1700</v>
      </c>
      <c r="F98" s="15">
        <f t="shared" si="4"/>
        <v>1700</v>
      </c>
      <c r="G98" s="15" t="s">
        <v>291</v>
      </c>
      <c r="H98" s="15">
        <v>8</v>
      </c>
      <c r="I98" s="15">
        <v>9</v>
      </c>
      <c r="J98" s="15" t="s">
        <v>271</v>
      </c>
      <c r="K98" s="15">
        <v>1.4999999999999999E-2</v>
      </c>
      <c r="L98" s="15"/>
    </row>
    <row r="99" spans="1:12">
      <c r="A99" t="s">
        <v>40</v>
      </c>
      <c r="D99">
        <f>SUM(D81:D98)</f>
        <v>85000</v>
      </c>
      <c r="E99">
        <f>SUM(E81:E98)</f>
        <v>1700</v>
      </c>
      <c r="F99">
        <f>SUM(F81:F98)</f>
        <v>86700</v>
      </c>
      <c r="H99">
        <f>SUM(H81:H98)</f>
        <v>365</v>
      </c>
      <c r="I99">
        <f>SUM(I81:I98)</f>
        <v>383</v>
      </c>
      <c r="K99">
        <f>SUM(K81:K98)</f>
        <v>0.67800000000000005</v>
      </c>
    </row>
    <row r="101" spans="1:12" ht="26.25">
      <c r="A101" s="89" t="s">
        <v>1</v>
      </c>
      <c r="B101" s="90"/>
      <c r="C101" s="90"/>
      <c r="D101" s="90"/>
      <c r="E101" s="90"/>
      <c r="F101" s="90"/>
      <c r="G101" s="106"/>
      <c r="H101" s="90"/>
      <c r="I101" s="90"/>
      <c r="J101" s="90"/>
      <c r="K101" s="90"/>
      <c r="L101" s="66"/>
    </row>
    <row r="102" spans="1:12" ht="15">
      <c r="A102" s="91" t="s">
        <v>2</v>
      </c>
      <c r="B102" s="91"/>
      <c r="C102" s="91"/>
      <c r="D102" s="92">
        <v>45705</v>
      </c>
      <c r="E102" s="92"/>
      <c r="F102" s="92"/>
      <c r="G102" s="107"/>
      <c r="H102" s="92"/>
      <c r="I102" s="92"/>
      <c r="J102" s="92"/>
      <c r="K102" s="92"/>
      <c r="L102" s="66"/>
    </row>
    <row r="103" spans="1:12">
      <c r="A103" s="99" t="s">
        <v>3</v>
      </c>
      <c r="B103" s="100"/>
      <c r="C103" s="100"/>
      <c r="D103" s="101"/>
      <c r="E103" s="102"/>
      <c r="F103" s="102"/>
      <c r="G103" s="102"/>
      <c r="H103" s="102"/>
      <c r="I103" s="102"/>
      <c r="J103" s="102"/>
      <c r="K103" s="102"/>
      <c r="L103" s="102"/>
    </row>
    <row r="104" spans="1:12">
      <c r="A104" s="100"/>
      <c r="B104" s="100"/>
      <c r="C104" s="100"/>
      <c r="D104" s="101"/>
      <c r="E104" s="102"/>
      <c r="F104" s="102"/>
      <c r="G104" s="102"/>
      <c r="H104" s="102"/>
      <c r="I104" s="102"/>
      <c r="J104" s="102"/>
      <c r="K104" s="102"/>
      <c r="L104" s="102"/>
    </row>
    <row r="105" spans="1:12" ht="24.75">
      <c r="A105" s="58" t="s">
        <v>17</v>
      </c>
      <c r="B105" s="59" t="s">
        <v>18</v>
      </c>
      <c r="C105" s="60" t="s">
        <v>19</v>
      </c>
      <c r="D105" s="61" t="s">
        <v>21</v>
      </c>
      <c r="E105" s="62" t="s">
        <v>22</v>
      </c>
      <c r="F105" s="62" t="s">
        <v>23</v>
      </c>
      <c r="G105" s="63" t="s">
        <v>24</v>
      </c>
      <c r="H105" s="64" t="s">
        <v>25</v>
      </c>
      <c r="I105" s="64" t="s">
        <v>26</v>
      </c>
      <c r="J105" s="64" t="s">
        <v>27</v>
      </c>
      <c r="K105" s="64" t="s">
        <v>28</v>
      </c>
      <c r="L105" s="67" t="s">
        <v>29</v>
      </c>
    </row>
    <row r="106" spans="1:12" ht="27">
      <c r="A106" s="15" t="s">
        <v>262</v>
      </c>
      <c r="B106" s="15" t="s">
        <v>226</v>
      </c>
      <c r="C106" s="15" t="s">
        <v>268</v>
      </c>
      <c r="D106" s="15">
        <v>5000</v>
      </c>
      <c r="E106" s="15"/>
      <c r="F106" s="15">
        <f t="shared" ref="F106:F111" si="5">D106+E106</f>
        <v>5000</v>
      </c>
      <c r="G106" s="65" t="s">
        <v>143</v>
      </c>
      <c r="H106" s="15">
        <v>21</v>
      </c>
      <c r="I106" s="15">
        <v>22</v>
      </c>
      <c r="J106" s="68" t="s">
        <v>82</v>
      </c>
      <c r="K106" s="15">
        <v>3.9E-2</v>
      </c>
      <c r="L106" s="16" t="s">
        <v>292</v>
      </c>
    </row>
    <row r="107" spans="1:12">
      <c r="D107" s="15">
        <v>5000</v>
      </c>
      <c r="E107" s="15"/>
      <c r="F107" s="15">
        <f t="shared" si="5"/>
        <v>5000</v>
      </c>
      <c r="G107" s="15" t="s">
        <v>145</v>
      </c>
      <c r="H107" s="15">
        <v>21</v>
      </c>
      <c r="I107" s="15">
        <v>22</v>
      </c>
      <c r="J107" s="68" t="s">
        <v>82</v>
      </c>
      <c r="K107" s="15">
        <v>3.9E-2</v>
      </c>
      <c r="L107" s="15"/>
    </row>
    <row r="108" spans="1:12">
      <c r="D108" s="15">
        <v>5000</v>
      </c>
      <c r="E108" s="15"/>
      <c r="F108" s="15">
        <f t="shared" si="5"/>
        <v>5000</v>
      </c>
      <c r="G108" s="15" t="s">
        <v>146</v>
      </c>
      <c r="H108" s="15">
        <v>21</v>
      </c>
      <c r="I108" s="15">
        <v>22</v>
      </c>
      <c r="J108" s="68" t="s">
        <v>82</v>
      </c>
      <c r="K108" s="15">
        <v>3.9E-2</v>
      </c>
      <c r="L108" s="15"/>
    </row>
    <row r="109" spans="1:12">
      <c r="D109" s="15">
        <v>5000</v>
      </c>
      <c r="E109" s="15"/>
      <c r="F109" s="15">
        <f t="shared" si="5"/>
        <v>5000</v>
      </c>
      <c r="G109" s="15" t="s">
        <v>147</v>
      </c>
      <c r="H109" s="15">
        <v>21</v>
      </c>
      <c r="I109" s="15">
        <v>22</v>
      </c>
      <c r="J109" s="68" t="s">
        <v>82</v>
      </c>
      <c r="K109" s="15">
        <v>3.9E-2</v>
      </c>
      <c r="L109" s="15"/>
    </row>
    <row r="110" spans="1:12">
      <c r="D110" s="15">
        <v>5000</v>
      </c>
      <c r="E110" s="15"/>
      <c r="F110" s="15">
        <f t="shared" si="5"/>
        <v>5000</v>
      </c>
      <c r="G110" s="15" t="s">
        <v>148</v>
      </c>
      <c r="H110" s="15">
        <v>21</v>
      </c>
      <c r="I110" s="15">
        <v>22</v>
      </c>
      <c r="J110" s="68" t="s">
        <v>82</v>
      </c>
      <c r="K110" s="15">
        <v>3.9E-2</v>
      </c>
      <c r="L110" s="15"/>
    </row>
    <row r="111" spans="1:12">
      <c r="D111" s="15">
        <v>2154</v>
      </c>
      <c r="E111" s="15">
        <v>600</v>
      </c>
      <c r="F111" s="15">
        <f t="shared" si="5"/>
        <v>2754</v>
      </c>
      <c r="G111" s="15" t="s">
        <v>149</v>
      </c>
      <c r="H111" s="15">
        <v>15</v>
      </c>
      <c r="I111" s="15">
        <v>16</v>
      </c>
      <c r="J111" s="68" t="s">
        <v>191</v>
      </c>
      <c r="K111" s="15">
        <v>0.03</v>
      </c>
      <c r="L111" s="15"/>
    </row>
    <row r="112" spans="1:12">
      <c r="A112" t="s">
        <v>40</v>
      </c>
      <c r="D112">
        <f>SUM(D106:D111)</f>
        <v>27154</v>
      </c>
      <c r="E112">
        <f>SUM(E106:E111)</f>
        <v>600</v>
      </c>
      <c r="F112">
        <f>SUM(F106:F111)</f>
        <v>27754</v>
      </c>
      <c r="H112">
        <f>SUM(H106:H111)</f>
        <v>120</v>
      </c>
      <c r="I112">
        <f>SUM(I106:I111)</f>
        <v>126</v>
      </c>
      <c r="K112">
        <f>SUM(K106:K111)</f>
        <v>0.22500000000000001</v>
      </c>
    </row>
  </sheetData>
  <mergeCells count="45">
    <mergeCell ref="A29:K29"/>
    <mergeCell ref="A30:C30"/>
    <mergeCell ref="D30:K30"/>
    <mergeCell ref="A1:K1"/>
    <mergeCell ref="A2:C2"/>
    <mergeCell ref="D2:K2"/>
    <mergeCell ref="A13:K13"/>
    <mergeCell ref="A14:C14"/>
    <mergeCell ref="D14:K14"/>
    <mergeCell ref="A77:C77"/>
    <mergeCell ref="D77:K77"/>
    <mergeCell ref="D64:L65"/>
    <mergeCell ref="A40:K40"/>
    <mergeCell ref="A41:C41"/>
    <mergeCell ref="D41:K41"/>
    <mergeCell ref="A49:K49"/>
    <mergeCell ref="A50:C50"/>
    <mergeCell ref="D50:K50"/>
    <mergeCell ref="A64:C65"/>
    <mergeCell ref="A62:K62"/>
    <mergeCell ref="A63:C63"/>
    <mergeCell ref="D63:K63"/>
    <mergeCell ref="A76:K76"/>
    <mergeCell ref="A31:C32"/>
    <mergeCell ref="D31:L32"/>
    <mergeCell ref="A42:C43"/>
    <mergeCell ref="D42:L43"/>
    <mergeCell ref="A51:C52"/>
    <mergeCell ref="D51:L52"/>
    <mergeCell ref="A3:C4"/>
    <mergeCell ref="D3:L4"/>
    <mergeCell ref="A15:C16"/>
    <mergeCell ref="D15:L16"/>
    <mergeCell ref="A23:C24"/>
    <mergeCell ref="D23:L24"/>
    <mergeCell ref="A21:K21"/>
    <mergeCell ref="A22:C22"/>
    <mergeCell ref="D22:K22"/>
    <mergeCell ref="A78:C79"/>
    <mergeCell ref="D78:L79"/>
    <mergeCell ref="A103:C104"/>
    <mergeCell ref="D103:L104"/>
    <mergeCell ref="A101:K101"/>
    <mergeCell ref="A102:C102"/>
    <mergeCell ref="D102:K102"/>
  </mergeCells>
  <phoneticPr fontId="2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M34"/>
  <sheetViews>
    <sheetView workbookViewId="0">
      <pane xSplit="1" ySplit="8" topLeftCell="B9" activePane="bottomRight" state="frozen"/>
      <selection pane="topRight"/>
      <selection pane="bottomLeft"/>
      <selection pane="bottomRight" sqref="A1:M8"/>
    </sheetView>
  </sheetViews>
  <sheetFormatPr defaultColWidth="9" defaultRowHeight="13.5"/>
  <cols>
    <col min="1" max="1" width="11.5" customWidth="1"/>
    <col min="2" max="2" width="39.5" style="69" customWidth="1"/>
    <col min="3" max="3" width="14.25" customWidth="1"/>
    <col min="12" max="12" width="9.375"/>
  </cols>
  <sheetData>
    <row r="1" spans="1:13" ht="26.25">
      <c r="A1" s="89" t="s">
        <v>0</v>
      </c>
      <c r="B1" s="103"/>
      <c r="C1" s="90"/>
      <c r="D1" s="90"/>
      <c r="E1" s="90"/>
      <c r="F1" s="90"/>
      <c r="G1" s="90"/>
      <c r="H1" s="89"/>
      <c r="I1" s="90"/>
      <c r="J1" s="90"/>
      <c r="K1" s="90"/>
      <c r="L1" s="90"/>
      <c r="M1" s="66"/>
    </row>
    <row r="2" spans="1:13" ht="26.25">
      <c r="A2" s="89" t="s">
        <v>1</v>
      </c>
      <c r="B2" s="103"/>
      <c r="C2" s="90"/>
      <c r="D2" s="90"/>
      <c r="E2" s="90"/>
      <c r="F2" s="90"/>
      <c r="G2" s="90"/>
      <c r="H2" s="89"/>
      <c r="I2" s="90"/>
      <c r="J2" s="90"/>
      <c r="K2" s="90"/>
      <c r="L2" s="90"/>
      <c r="M2" s="66"/>
    </row>
    <row r="3" spans="1:13" ht="15">
      <c r="A3" s="91" t="s">
        <v>2</v>
      </c>
      <c r="B3" s="104"/>
      <c r="C3" s="91"/>
      <c r="D3" s="91"/>
      <c r="E3" s="92">
        <v>45714</v>
      </c>
      <c r="F3" s="92"/>
      <c r="G3" s="92"/>
      <c r="H3" s="92"/>
      <c r="I3" s="92"/>
      <c r="J3" s="92"/>
      <c r="K3" s="92"/>
      <c r="L3" s="92"/>
      <c r="M3" s="66"/>
    </row>
    <row r="4" spans="1:13">
      <c r="A4" s="99" t="s">
        <v>3</v>
      </c>
      <c r="B4" s="105"/>
      <c r="C4" s="100"/>
      <c r="D4" s="100"/>
      <c r="E4" s="101"/>
      <c r="F4" s="102"/>
      <c r="G4" s="102"/>
      <c r="H4" s="102"/>
      <c r="I4" s="102"/>
      <c r="J4" s="102"/>
      <c r="K4" s="102"/>
      <c r="L4" s="102"/>
      <c r="M4" s="102"/>
    </row>
    <row r="5" spans="1:13">
      <c r="A5" s="100"/>
      <c r="B5" s="105"/>
      <c r="C5" s="100"/>
      <c r="D5" s="100"/>
      <c r="E5" s="101"/>
      <c r="F5" s="102"/>
      <c r="G5" s="102"/>
      <c r="H5" s="102"/>
      <c r="I5" s="102"/>
      <c r="J5" s="102"/>
      <c r="K5" s="102"/>
      <c r="L5" s="102"/>
      <c r="M5" s="102"/>
    </row>
    <row r="6" spans="1:13" ht="15">
      <c r="A6" s="66"/>
      <c r="B6" s="70"/>
      <c r="C6" s="66"/>
      <c r="D6" s="66"/>
      <c r="E6" s="71"/>
      <c r="F6" s="72"/>
      <c r="G6" s="71"/>
      <c r="H6" s="71"/>
      <c r="I6" s="71"/>
      <c r="J6" s="71"/>
      <c r="K6" s="71"/>
      <c r="L6" s="71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58" t="s">
        <v>17</v>
      </c>
      <c r="B8" s="59" t="s">
        <v>18</v>
      </c>
      <c r="C8" s="59" t="s">
        <v>19</v>
      </c>
      <c r="D8" s="60" t="s">
        <v>20</v>
      </c>
      <c r="E8" s="61" t="s">
        <v>21</v>
      </c>
      <c r="F8" s="62" t="s">
        <v>22</v>
      </c>
      <c r="G8" s="62" t="s">
        <v>23</v>
      </c>
      <c r="H8" s="63" t="s">
        <v>24</v>
      </c>
      <c r="I8" s="64" t="s">
        <v>25</v>
      </c>
      <c r="J8" s="64" t="s">
        <v>26</v>
      </c>
      <c r="K8" s="64" t="s">
        <v>27</v>
      </c>
      <c r="L8" s="64" t="s">
        <v>28</v>
      </c>
      <c r="M8" s="67" t="s">
        <v>29</v>
      </c>
    </row>
    <row r="9" spans="1:13">
      <c r="A9" s="15" t="s">
        <v>293</v>
      </c>
      <c r="B9" s="16" t="s">
        <v>294</v>
      </c>
      <c r="C9" s="16" t="s">
        <v>32</v>
      </c>
      <c r="D9" s="15" t="s">
        <v>258</v>
      </c>
      <c r="E9" s="15">
        <v>3268</v>
      </c>
      <c r="F9" s="15">
        <f>G9-E9</f>
        <v>232</v>
      </c>
      <c r="G9" s="15">
        <v>3500</v>
      </c>
      <c r="H9" s="111" t="s">
        <v>34</v>
      </c>
      <c r="I9" s="108">
        <v>4.8</v>
      </c>
      <c r="J9" s="108">
        <v>5.0999999999999996</v>
      </c>
      <c r="K9" s="108" t="s">
        <v>295</v>
      </c>
      <c r="L9" s="108">
        <f>0.35*0.25*0.15</f>
        <v>1.3125E-2</v>
      </c>
      <c r="M9" s="15"/>
    </row>
    <row r="10" spans="1:13">
      <c r="A10" s="15" t="s">
        <v>293</v>
      </c>
      <c r="B10" s="16" t="s">
        <v>294</v>
      </c>
      <c r="C10" s="16" t="s">
        <v>32</v>
      </c>
      <c r="D10" s="15" t="s">
        <v>54</v>
      </c>
      <c r="E10" s="15">
        <v>10308</v>
      </c>
      <c r="F10" s="15">
        <f t="shared" ref="F10:F34" si="0">G10-E10</f>
        <v>292</v>
      </c>
      <c r="G10" s="15">
        <v>10600</v>
      </c>
      <c r="H10" s="112"/>
      <c r="I10" s="109"/>
      <c r="J10" s="109"/>
      <c r="K10" s="109"/>
      <c r="L10" s="109"/>
      <c r="M10" s="15"/>
    </row>
    <row r="11" spans="1:13">
      <c r="A11" s="15" t="s">
        <v>293</v>
      </c>
      <c r="B11" s="16" t="s">
        <v>294</v>
      </c>
      <c r="C11" s="16" t="s">
        <v>32</v>
      </c>
      <c r="D11" s="88" t="s">
        <v>259</v>
      </c>
      <c r="E11" s="15">
        <v>8684</v>
      </c>
      <c r="F11" s="15">
        <f t="shared" si="0"/>
        <v>316</v>
      </c>
      <c r="G11" s="15">
        <v>9000</v>
      </c>
      <c r="H11" s="112"/>
      <c r="I11" s="109"/>
      <c r="J11" s="109"/>
      <c r="K11" s="109"/>
      <c r="L11" s="109"/>
      <c r="M11" s="15"/>
    </row>
    <row r="12" spans="1:13">
      <c r="A12" s="15" t="s">
        <v>293</v>
      </c>
      <c r="B12" s="16" t="s">
        <v>294</v>
      </c>
      <c r="C12" s="16" t="s">
        <v>32</v>
      </c>
      <c r="D12" s="88" t="s">
        <v>261</v>
      </c>
      <c r="E12" s="15">
        <v>4894</v>
      </c>
      <c r="F12" s="15">
        <f t="shared" si="0"/>
        <v>206</v>
      </c>
      <c r="G12" s="15">
        <v>5100</v>
      </c>
      <c r="H12" s="112"/>
      <c r="I12" s="109"/>
      <c r="J12" s="109"/>
      <c r="K12" s="109"/>
      <c r="L12" s="109"/>
      <c r="M12" s="15"/>
    </row>
    <row r="13" spans="1:13" ht="27">
      <c r="A13" s="15" t="s">
        <v>293</v>
      </c>
      <c r="B13" s="16" t="s">
        <v>296</v>
      </c>
      <c r="C13" s="16" t="s">
        <v>32</v>
      </c>
      <c r="D13" s="88" t="s">
        <v>297</v>
      </c>
      <c r="E13" s="15">
        <v>2000</v>
      </c>
      <c r="F13" s="15">
        <f t="shared" si="0"/>
        <v>200</v>
      </c>
      <c r="G13" s="15">
        <v>2200</v>
      </c>
      <c r="H13" s="112"/>
      <c r="I13" s="109"/>
      <c r="J13" s="109"/>
      <c r="K13" s="109"/>
      <c r="L13" s="109"/>
      <c r="M13" s="15"/>
    </row>
    <row r="14" spans="1:13" ht="27">
      <c r="A14" s="15" t="s">
        <v>293</v>
      </c>
      <c r="B14" s="16" t="s">
        <v>296</v>
      </c>
      <c r="C14" s="16" t="s">
        <v>32</v>
      </c>
      <c r="D14" s="88" t="s">
        <v>212</v>
      </c>
      <c r="E14" s="15">
        <v>4000</v>
      </c>
      <c r="F14" s="15">
        <f t="shared" si="0"/>
        <v>300</v>
      </c>
      <c r="G14" s="15">
        <v>4300</v>
      </c>
      <c r="H14" s="112"/>
      <c r="I14" s="109"/>
      <c r="J14" s="109"/>
      <c r="K14" s="109"/>
      <c r="L14" s="109"/>
      <c r="M14" s="15"/>
    </row>
    <row r="15" spans="1:13" ht="27">
      <c r="A15" s="15" t="s">
        <v>293</v>
      </c>
      <c r="B15" s="16" t="s">
        <v>298</v>
      </c>
      <c r="C15" s="16" t="s">
        <v>32</v>
      </c>
      <c r="D15" s="88" t="s">
        <v>214</v>
      </c>
      <c r="E15" s="15">
        <v>7350</v>
      </c>
      <c r="F15" s="15">
        <f t="shared" si="0"/>
        <v>250</v>
      </c>
      <c r="G15" s="15">
        <v>7600</v>
      </c>
      <c r="H15" s="112"/>
      <c r="I15" s="109"/>
      <c r="J15" s="109"/>
      <c r="K15" s="109"/>
      <c r="L15" s="109"/>
      <c r="M15" s="15"/>
    </row>
    <row r="16" spans="1:13" ht="27">
      <c r="A16" s="15" t="s">
        <v>293</v>
      </c>
      <c r="B16" s="16" t="s">
        <v>298</v>
      </c>
      <c r="C16" s="16" t="s">
        <v>32</v>
      </c>
      <c r="D16" s="88" t="s">
        <v>215</v>
      </c>
      <c r="E16" s="15">
        <v>9400</v>
      </c>
      <c r="F16" s="15">
        <f t="shared" si="0"/>
        <v>400</v>
      </c>
      <c r="G16" s="15">
        <v>9800</v>
      </c>
      <c r="H16" s="112"/>
      <c r="I16" s="109"/>
      <c r="J16" s="109"/>
      <c r="K16" s="109"/>
      <c r="L16" s="109"/>
      <c r="M16" s="15"/>
    </row>
    <row r="17" spans="1:13" ht="27">
      <c r="A17" s="15" t="s">
        <v>293</v>
      </c>
      <c r="B17" s="16" t="s">
        <v>298</v>
      </c>
      <c r="C17" s="16" t="s">
        <v>32</v>
      </c>
      <c r="D17" s="88" t="s">
        <v>216</v>
      </c>
      <c r="E17" s="15">
        <v>8400</v>
      </c>
      <c r="F17" s="15">
        <f t="shared" si="0"/>
        <v>200</v>
      </c>
      <c r="G17" s="15">
        <v>8600</v>
      </c>
      <c r="H17" s="112"/>
      <c r="I17" s="109"/>
      <c r="J17" s="109"/>
      <c r="K17" s="109"/>
      <c r="L17" s="109"/>
      <c r="M17" s="15"/>
    </row>
    <row r="18" spans="1:13" ht="27">
      <c r="A18" s="15" t="s">
        <v>293</v>
      </c>
      <c r="B18" s="16" t="s">
        <v>299</v>
      </c>
      <c r="C18" s="16" t="s">
        <v>32</v>
      </c>
      <c r="D18" s="88" t="s">
        <v>217</v>
      </c>
      <c r="E18" s="15">
        <v>5900</v>
      </c>
      <c r="F18" s="15">
        <f t="shared" si="0"/>
        <v>250</v>
      </c>
      <c r="G18" s="15">
        <v>6150</v>
      </c>
      <c r="H18" s="112"/>
      <c r="I18" s="109"/>
      <c r="J18" s="109"/>
      <c r="K18" s="109"/>
      <c r="L18" s="109"/>
      <c r="M18" s="15"/>
    </row>
    <row r="19" spans="1:13" ht="27">
      <c r="A19" s="15" t="s">
        <v>293</v>
      </c>
      <c r="B19" s="16" t="s">
        <v>300</v>
      </c>
      <c r="C19" s="16" t="s">
        <v>32</v>
      </c>
      <c r="D19" s="15" t="s">
        <v>219</v>
      </c>
      <c r="E19" s="15">
        <v>4100</v>
      </c>
      <c r="F19" s="15">
        <f t="shared" si="0"/>
        <v>200</v>
      </c>
      <c r="G19" s="15">
        <v>4300</v>
      </c>
      <c r="H19" s="112"/>
      <c r="I19" s="109"/>
      <c r="J19" s="109"/>
      <c r="K19" s="109"/>
      <c r="L19" s="109"/>
      <c r="M19" s="15"/>
    </row>
    <row r="20" spans="1:13" ht="27">
      <c r="A20" s="15" t="s">
        <v>293</v>
      </c>
      <c r="B20" s="16" t="s">
        <v>300</v>
      </c>
      <c r="C20" s="16" t="s">
        <v>32</v>
      </c>
      <c r="D20" s="15" t="s">
        <v>220</v>
      </c>
      <c r="E20" s="15">
        <v>3850</v>
      </c>
      <c r="F20" s="15">
        <f t="shared" si="0"/>
        <v>150</v>
      </c>
      <c r="G20" s="15">
        <v>4000</v>
      </c>
      <c r="H20" s="113"/>
      <c r="I20" s="110"/>
      <c r="J20" s="110"/>
      <c r="K20" s="110"/>
      <c r="L20" s="110"/>
      <c r="M20" s="15"/>
    </row>
    <row r="21" spans="1:13" ht="27">
      <c r="A21" s="15" t="s">
        <v>293</v>
      </c>
      <c r="B21" s="16" t="s">
        <v>301</v>
      </c>
      <c r="C21" s="15" t="s">
        <v>32</v>
      </c>
      <c r="D21" s="15" t="s">
        <v>258</v>
      </c>
      <c r="E21" s="15">
        <v>18300</v>
      </c>
      <c r="F21" s="15">
        <f t="shared" si="0"/>
        <v>300</v>
      </c>
      <c r="G21" s="15">
        <v>18600</v>
      </c>
      <c r="H21" s="111" t="s">
        <v>34</v>
      </c>
      <c r="I21" s="108">
        <v>8.5</v>
      </c>
      <c r="J21" s="108">
        <v>8.6999999999999993</v>
      </c>
      <c r="K21" s="108" t="s">
        <v>302</v>
      </c>
      <c r="L21" s="108">
        <f>0.35*0.25*0.17</f>
        <v>1.4874999999999999E-2</v>
      </c>
      <c r="M21" s="15"/>
    </row>
    <row r="22" spans="1:13" ht="27">
      <c r="A22" s="15" t="s">
        <v>293</v>
      </c>
      <c r="B22" s="16" t="s">
        <v>301</v>
      </c>
      <c r="C22" s="15" t="s">
        <v>32</v>
      </c>
      <c r="D22" s="15" t="s">
        <v>54</v>
      </c>
      <c r="E22" s="15">
        <v>30000</v>
      </c>
      <c r="F22" s="15">
        <f t="shared" si="0"/>
        <v>500</v>
      </c>
      <c r="G22" s="15">
        <v>30500</v>
      </c>
      <c r="H22" s="112"/>
      <c r="I22" s="109"/>
      <c r="J22" s="109"/>
      <c r="K22" s="109"/>
      <c r="L22" s="109"/>
      <c r="M22" s="15"/>
    </row>
    <row r="23" spans="1:13" ht="27">
      <c r="A23" s="15" t="s">
        <v>293</v>
      </c>
      <c r="B23" s="16" t="s">
        <v>301</v>
      </c>
      <c r="C23" s="15" t="s">
        <v>32</v>
      </c>
      <c r="D23" s="88" t="s">
        <v>259</v>
      </c>
      <c r="E23" s="15">
        <v>30100</v>
      </c>
      <c r="F23" s="15">
        <f t="shared" si="0"/>
        <v>400</v>
      </c>
      <c r="G23" s="15">
        <v>30500</v>
      </c>
      <c r="H23" s="112"/>
      <c r="I23" s="109"/>
      <c r="J23" s="109"/>
      <c r="K23" s="109"/>
      <c r="L23" s="109"/>
      <c r="M23" s="15"/>
    </row>
    <row r="24" spans="1:13" ht="27">
      <c r="A24" s="15" t="s">
        <v>293</v>
      </c>
      <c r="B24" s="16" t="s">
        <v>301</v>
      </c>
      <c r="C24" s="15" t="s">
        <v>32</v>
      </c>
      <c r="D24" s="88" t="s">
        <v>261</v>
      </c>
      <c r="E24" s="15">
        <v>6600</v>
      </c>
      <c r="F24" s="15">
        <f t="shared" si="0"/>
        <v>200</v>
      </c>
      <c r="G24" s="15">
        <v>6800</v>
      </c>
      <c r="H24" s="112"/>
      <c r="I24" s="109"/>
      <c r="J24" s="109"/>
      <c r="K24" s="109"/>
      <c r="L24" s="109"/>
      <c r="M24" s="15"/>
    </row>
    <row r="25" spans="1:13" ht="27">
      <c r="A25" s="15" t="s">
        <v>293</v>
      </c>
      <c r="B25" s="16" t="s">
        <v>303</v>
      </c>
      <c r="C25" s="15" t="s">
        <v>32</v>
      </c>
      <c r="D25" s="88" t="s">
        <v>253</v>
      </c>
      <c r="E25" s="15">
        <v>3900</v>
      </c>
      <c r="F25" s="15">
        <f t="shared" si="0"/>
        <v>300</v>
      </c>
      <c r="G25" s="15">
        <v>4200</v>
      </c>
      <c r="H25" s="112"/>
      <c r="I25" s="109"/>
      <c r="J25" s="109"/>
      <c r="K25" s="109"/>
      <c r="L25" s="109"/>
      <c r="M25" s="15"/>
    </row>
    <row r="26" spans="1:13" ht="27">
      <c r="A26" s="15" t="s">
        <v>293</v>
      </c>
      <c r="B26" s="16" t="s">
        <v>303</v>
      </c>
      <c r="C26" s="15" t="s">
        <v>32</v>
      </c>
      <c r="D26" s="88" t="s">
        <v>33</v>
      </c>
      <c r="E26" s="15">
        <v>5460</v>
      </c>
      <c r="F26" s="15">
        <f t="shared" si="0"/>
        <v>140</v>
      </c>
      <c r="G26" s="15">
        <v>5600</v>
      </c>
      <c r="H26" s="112"/>
      <c r="I26" s="109"/>
      <c r="J26" s="109"/>
      <c r="K26" s="109"/>
      <c r="L26" s="109"/>
      <c r="M26" s="15"/>
    </row>
    <row r="27" spans="1:13" ht="27">
      <c r="A27" s="15" t="s">
        <v>293</v>
      </c>
      <c r="B27" s="16" t="s">
        <v>303</v>
      </c>
      <c r="C27" s="15" t="s">
        <v>32</v>
      </c>
      <c r="D27" s="88" t="s">
        <v>48</v>
      </c>
      <c r="E27" s="15">
        <v>9880</v>
      </c>
      <c r="F27" s="15">
        <f t="shared" si="0"/>
        <v>320</v>
      </c>
      <c r="G27" s="15">
        <v>10200</v>
      </c>
      <c r="H27" s="112"/>
      <c r="I27" s="109"/>
      <c r="J27" s="109"/>
      <c r="K27" s="109"/>
      <c r="L27" s="109"/>
      <c r="M27" s="15"/>
    </row>
    <row r="28" spans="1:13" ht="27">
      <c r="A28" s="15" t="s">
        <v>293</v>
      </c>
      <c r="B28" s="16" t="s">
        <v>303</v>
      </c>
      <c r="C28" s="15" t="s">
        <v>32</v>
      </c>
      <c r="D28" s="88" t="s">
        <v>49</v>
      </c>
      <c r="E28" s="15">
        <v>6760</v>
      </c>
      <c r="F28" s="15">
        <f t="shared" si="0"/>
        <v>240</v>
      </c>
      <c r="G28" s="15">
        <v>7000</v>
      </c>
      <c r="H28" s="112"/>
      <c r="I28" s="109"/>
      <c r="J28" s="109"/>
      <c r="K28" s="109"/>
      <c r="L28" s="109"/>
      <c r="M28" s="15"/>
    </row>
    <row r="29" spans="1:13" ht="27">
      <c r="A29" s="15" t="s">
        <v>293</v>
      </c>
      <c r="B29" s="16" t="s">
        <v>304</v>
      </c>
      <c r="C29" s="15" t="s">
        <v>32</v>
      </c>
      <c r="D29" s="88" t="s">
        <v>214</v>
      </c>
      <c r="E29" s="15">
        <v>1800</v>
      </c>
      <c r="F29" s="15">
        <f t="shared" si="0"/>
        <v>200</v>
      </c>
      <c r="G29" s="15">
        <v>2000</v>
      </c>
      <c r="H29" s="112"/>
      <c r="I29" s="109"/>
      <c r="J29" s="109"/>
      <c r="K29" s="109"/>
      <c r="L29" s="109"/>
      <c r="M29" s="15"/>
    </row>
    <row r="30" spans="1:13" ht="27">
      <c r="A30" s="15" t="s">
        <v>293</v>
      </c>
      <c r="B30" s="16" t="s">
        <v>304</v>
      </c>
      <c r="C30" s="15" t="s">
        <v>32</v>
      </c>
      <c r="D30" s="88" t="s">
        <v>215</v>
      </c>
      <c r="E30" s="15">
        <v>4050</v>
      </c>
      <c r="F30" s="15">
        <f t="shared" si="0"/>
        <v>350</v>
      </c>
      <c r="G30" s="15">
        <v>4400</v>
      </c>
      <c r="H30" s="112"/>
      <c r="I30" s="109"/>
      <c r="J30" s="109"/>
      <c r="K30" s="109"/>
      <c r="L30" s="109"/>
      <c r="M30" s="15"/>
    </row>
    <row r="31" spans="1:13" ht="27">
      <c r="A31" s="15" t="s">
        <v>293</v>
      </c>
      <c r="B31" s="16" t="s">
        <v>304</v>
      </c>
      <c r="C31" s="15" t="s">
        <v>32</v>
      </c>
      <c r="D31" s="15" t="s">
        <v>216</v>
      </c>
      <c r="E31" s="15">
        <v>3950</v>
      </c>
      <c r="F31" s="15">
        <f t="shared" si="0"/>
        <v>250</v>
      </c>
      <c r="G31" s="15">
        <v>4200</v>
      </c>
      <c r="H31" s="112"/>
      <c r="I31" s="109"/>
      <c r="J31" s="109"/>
      <c r="K31" s="109"/>
      <c r="L31" s="109"/>
      <c r="M31" s="15"/>
    </row>
    <row r="32" spans="1:13" ht="27">
      <c r="A32" s="15" t="s">
        <v>293</v>
      </c>
      <c r="B32" s="16" t="s">
        <v>304</v>
      </c>
      <c r="C32" s="15" t="s">
        <v>32</v>
      </c>
      <c r="D32" s="15" t="s">
        <v>217</v>
      </c>
      <c r="E32" s="15">
        <v>2800</v>
      </c>
      <c r="F32" s="15">
        <f t="shared" si="0"/>
        <v>200</v>
      </c>
      <c r="G32" s="15">
        <v>3000</v>
      </c>
      <c r="H32" s="112"/>
      <c r="I32" s="109"/>
      <c r="J32" s="109"/>
      <c r="K32" s="109"/>
      <c r="L32" s="109"/>
      <c r="M32" s="15"/>
    </row>
    <row r="33" spans="1:13" ht="27">
      <c r="A33" s="15" t="s">
        <v>293</v>
      </c>
      <c r="B33" s="16" t="s">
        <v>304</v>
      </c>
      <c r="C33" s="15" t="s">
        <v>32</v>
      </c>
      <c r="D33" s="88" t="s">
        <v>219</v>
      </c>
      <c r="E33" s="15">
        <v>1600</v>
      </c>
      <c r="F33" s="15">
        <f t="shared" si="0"/>
        <v>200</v>
      </c>
      <c r="G33" s="15">
        <v>1800</v>
      </c>
      <c r="H33" s="112"/>
      <c r="I33" s="109"/>
      <c r="J33" s="109"/>
      <c r="K33" s="109"/>
      <c r="L33" s="109"/>
      <c r="M33" s="15"/>
    </row>
    <row r="34" spans="1:13" ht="27">
      <c r="A34" s="15" t="s">
        <v>293</v>
      </c>
      <c r="B34" s="16" t="s">
        <v>304</v>
      </c>
      <c r="C34" s="15" t="s">
        <v>32</v>
      </c>
      <c r="D34" s="15" t="s">
        <v>220</v>
      </c>
      <c r="E34" s="15">
        <v>800</v>
      </c>
      <c r="F34" s="15">
        <f t="shared" si="0"/>
        <v>200</v>
      </c>
      <c r="G34" s="15">
        <v>1000</v>
      </c>
      <c r="H34" s="113"/>
      <c r="I34" s="110"/>
      <c r="J34" s="110"/>
      <c r="K34" s="110"/>
      <c r="L34" s="110"/>
      <c r="M34" s="15"/>
    </row>
  </sheetData>
  <mergeCells count="16">
    <mergeCell ref="A1:L1"/>
    <mergeCell ref="A2:L2"/>
    <mergeCell ref="A3:D3"/>
    <mergeCell ref="E3:L3"/>
    <mergeCell ref="H9:H20"/>
    <mergeCell ref="K9:K20"/>
    <mergeCell ref="K21:K34"/>
    <mergeCell ref="L9:L20"/>
    <mergeCell ref="L21:L34"/>
    <mergeCell ref="A4:D5"/>
    <mergeCell ref="E4:M5"/>
    <mergeCell ref="H21:H34"/>
    <mergeCell ref="I9:I20"/>
    <mergeCell ref="I21:I34"/>
    <mergeCell ref="J9:J20"/>
    <mergeCell ref="J21:J34"/>
  </mergeCells>
  <phoneticPr fontId="29" type="noConversion"/>
  <pageMargins left="0.75" right="0.75" top="1" bottom="1" header="0.5" footer="0.5"/>
  <pageSetup paperSize="168" scale="6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L9"/>
  <sheetViews>
    <sheetView workbookViewId="0">
      <selection activeCell="N37" sqref="N37"/>
    </sheetView>
  </sheetViews>
  <sheetFormatPr defaultColWidth="9" defaultRowHeight="13.5"/>
  <cols>
    <col min="1" max="1" width="11.5" customWidth="1"/>
    <col min="2" max="2" width="14.875" customWidth="1"/>
    <col min="3" max="3" width="9.375" customWidth="1"/>
    <col min="12" max="12" width="24.5" customWidth="1"/>
  </cols>
  <sheetData>
    <row r="1" spans="1:12" ht="26.25">
      <c r="A1" s="89" t="s">
        <v>1</v>
      </c>
      <c r="B1" s="90"/>
      <c r="C1" s="90"/>
      <c r="D1" s="90"/>
      <c r="E1" s="90"/>
      <c r="F1" s="90"/>
      <c r="G1" s="106"/>
      <c r="H1" s="90"/>
      <c r="I1" s="90"/>
      <c r="J1" s="90"/>
      <c r="K1" s="90"/>
      <c r="L1" s="66"/>
    </row>
    <row r="2" spans="1:12" ht="15">
      <c r="A2" s="91" t="s">
        <v>2</v>
      </c>
      <c r="B2" s="91"/>
      <c r="C2" s="91"/>
      <c r="D2" s="92">
        <v>45714</v>
      </c>
      <c r="E2" s="92"/>
      <c r="F2" s="92"/>
      <c r="G2" s="107"/>
      <c r="H2" s="92"/>
      <c r="I2" s="92"/>
      <c r="J2" s="92"/>
      <c r="K2" s="92"/>
      <c r="L2" s="66"/>
    </row>
    <row r="3" spans="1:12">
      <c r="A3" s="99" t="s">
        <v>3</v>
      </c>
      <c r="B3" s="100"/>
      <c r="C3" s="100"/>
      <c r="D3" s="101"/>
      <c r="E3" s="102"/>
      <c r="F3" s="102"/>
      <c r="G3" s="102"/>
      <c r="H3" s="102"/>
      <c r="I3" s="102"/>
      <c r="J3" s="102"/>
      <c r="K3" s="102"/>
      <c r="L3" s="102"/>
    </row>
    <row r="4" spans="1:12">
      <c r="A4" s="100"/>
      <c r="B4" s="100"/>
      <c r="C4" s="100"/>
      <c r="D4" s="101"/>
      <c r="E4" s="102"/>
      <c r="F4" s="102"/>
      <c r="G4" s="102"/>
      <c r="H4" s="102"/>
      <c r="I4" s="102"/>
      <c r="J4" s="102"/>
      <c r="K4" s="102"/>
      <c r="L4" s="102"/>
    </row>
    <row r="5" spans="1:12" ht="24.75">
      <c r="A5" s="58" t="s">
        <v>17</v>
      </c>
      <c r="B5" s="59" t="s">
        <v>18</v>
      </c>
      <c r="C5" s="60" t="s">
        <v>19</v>
      </c>
      <c r="D5" s="61" t="s">
        <v>21</v>
      </c>
      <c r="E5" s="62" t="s">
        <v>22</v>
      </c>
      <c r="F5" s="62" t="s">
        <v>23</v>
      </c>
      <c r="G5" s="63" t="s">
        <v>24</v>
      </c>
      <c r="H5" s="64" t="s">
        <v>25</v>
      </c>
      <c r="I5" s="64" t="s">
        <v>26</v>
      </c>
      <c r="J5" s="64" t="s">
        <v>27</v>
      </c>
      <c r="K5" s="64" t="s">
        <v>28</v>
      </c>
      <c r="L5" s="67" t="s">
        <v>29</v>
      </c>
    </row>
    <row r="6" spans="1:12" ht="27">
      <c r="A6" s="15" t="s">
        <v>305</v>
      </c>
      <c r="B6" s="15" t="s">
        <v>226</v>
      </c>
      <c r="C6" s="15" t="s">
        <v>306</v>
      </c>
      <c r="D6" s="15">
        <v>5000</v>
      </c>
      <c r="E6" s="15"/>
      <c r="F6" s="15">
        <f t="shared" ref="F6:F8" si="0">D6+E6</f>
        <v>5000</v>
      </c>
      <c r="G6" s="65" t="s">
        <v>130</v>
      </c>
      <c r="H6" s="15">
        <v>21</v>
      </c>
      <c r="I6" s="15">
        <v>22</v>
      </c>
      <c r="J6" s="68" t="s">
        <v>82</v>
      </c>
      <c r="K6" s="15">
        <v>3.9E-2</v>
      </c>
      <c r="L6" s="16" t="s">
        <v>307</v>
      </c>
    </row>
    <row r="7" spans="1:12">
      <c r="B7" s="15"/>
      <c r="C7" s="15"/>
      <c r="D7" s="15">
        <v>5000</v>
      </c>
      <c r="E7" s="15"/>
      <c r="F7" s="15">
        <f t="shared" si="0"/>
        <v>5000</v>
      </c>
      <c r="G7" s="15" t="s">
        <v>132</v>
      </c>
      <c r="H7" s="15">
        <v>21</v>
      </c>
      <c r="I7" s="15">
        <v>22</v>
      </c>
      <c r="J7" s="68" t="s">
        <v>82</v>
      </c>
      <c r="K7" s="15">
        <v>3.9E-2</v>
      </c>
      <c r="L7" s="15"/>
    </row>
    <row r="8" spans="1:12">
      <c r="B8" s="15"/>
      <c r="C8" s="15"/>
      <c r="D8" s="15">
        <v>2000</v>
      </c>
      <c r="E8" s="15">
        <v>240</v>
      </c>
      <c r="F8" s="15">
        <f t="shared" si="0"/>
        <v>2240</v>
      </c>
      <c r="G8" s="15" t="s">
        <v>133</v>
      </c>
      <c r="H8" s="15">
        <v>10</v>
      </c>
      <c r="I8" s="15">
        <v>11</v>
      </c>
      <c r="J8" s="68" t="s">
        <v>197</v>
      </c>
      <c r="K8" s="15">
        <v>0.03</v>
      </c>
      <c r="L8" s="15"/>
    </row>
    <row r="9" spans="1:12">
      <c r="A9" t="s">
        <v>40</v>
      </c>
      <c r="D9">
        <f>SUM(D6:D8)</f>
        <v>12000</v>
      </c>
      <c r="E9">
        <f>SUM(E6:E8)</f>
        <v>240</v>
      </c>
      <c r="F9">
        <f>SUM(F6:F8)</f>
        <v>12240</v>
      </c>
      <c r="H9">
        <f>SUM(H6:H8)</f>
        <v>52</v>
      </c>
      <c r="I9">
        <f>SUM(I6:I8)</f>
        <v>55</v>
      </c>
      <c r="K9">
        <f>SUM(K6:K8)</f>
        <v>0.108</v>
      </c>
    </row>
  </sheetData>
  <mergeCells count="5">
    <mergeCell ref="A1:K1"/>
    <mergeCell ref="A2:C2"/>
    <mergeCell ref="D2:K2"/>
    <mergeCell ref="A3:C4"/>
    <mergeCell ref="D3:L4"/>
  </mergeCells>
  <phoneticPr fontId="2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11"/>
  <sheetViews>
    <sheetView workbookViewId="0">
      <selection activeCell="A9" sqref="A9:M11"/>
    </sheetView>
  </sheetViews>
  <sheetFormatPr defaultColWidth="9" defaultRowHeight="13.5"/>
  <cols>
    <col min="1" max="1" width="10.375" customWidth="1"/>
    <col min="2" max="2" width="37" customWidth="1"/>
    <col min="3" max="3" width="13.75" customWidth="1"/>
  </cols>
  <sheetData>
    <row r="1" spans="1:13" ht="26.25">
      <c r="A1" s="114" t="s">
        <v>0</v>
      </c>
      <c r="B1" s="115"/>
      <c r="C1" s="116"/>
      <c r="D1" s="116"/>
      <c r="E1" s="116"/>
      <c r="F1" s="116"/>
      <c r="G1" s="116"/>
      <c r="H1" s="114"/>
      <c r="I1" s="116"/>
      <c r="J1" s="116"/>
      <c r="K1" s="116"/>
      <c r="L1" s="116"/>
      <c r="M1" s="1"/>
    </row>
    <row r="2" spans="1:13" ht="26.25">
      <c r="A2" s="114" t="s">
        <v>1</v>
      </c>
      <c r="B2" s="115"/>
      <c r="C2" s="116"/>
      <c r="D2" s="116"/>
      <c r="E2" s="116"/>
      <c r="F2" s="116"/>
      <c r="G2" s="116"/>
      <c r="H2" s="114"/>
      <c r="I2" s="116"/>
      <c r="J2" s="116"/>
      <c r="K2" s="116"/>
      <c r="L2" s="116"/>
      <c r="M2" s="1"/>
    </row>
    <row r="3" spans="1:13" ht="15">
      <c r="A3" s="117" t="s">
        <v>2</v>
      </c>
      <c r="B3" s="118"/>
      <c r="C3" s="117"/>
      <c r="D3" s="117"/>
      <c r="E3" s="119">
        <v>45714</v>
      </c>
      <c r="F3" s="119"/>
      <c r="G3" s="119"/>
      <c r="H3" s="119"/>
      <c r="I3" s="119"/>
      <c r="J3" s="119"/>
      <c r="K3" s="119"/>
      <c r="L3" s="119"/>
      <c r="M3" s="1"/>
    </row>
    <row r="4" spans="1:13">
      <c r="A4" s="120" t="s">
        <v>3</v>
      </c>
      <c r="B4" s="121"/>
      <c r="C4" s="122"/>
      <c r="D4" s="122"/>
      <c r="E4" s="123"/>
      <c r="F4" s="123"/>
      <c r="G4" s="123"/>
      <c r="H4" s="123"/>
      <c r="I4" s="123"/>
      <c r="J4" s="123"/>
      <c r="K4" s="123"/>
      <c r="L4" s="123"/>
      <c r="M4" s="123"/>
    </row>
    <row r="5" spans="1:13">
      <c r="A5" s="122"/>
      <c r="B5" s="121"/>
      <c r="C5" s="122"/>
      <c r="D5" s="122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5">
      <c r="A6" s="1"/>
      <c r="B6" s="2"/>
      <c r="C6" s="1"/>
      <c r="D6" s="1"/>
      <c r="E6" s="3"/>
      <c r="F6" s="4"/>
      <c r="G6" s="3"/>
      <c r="H6" s="3"/>
      <c r="I6" s="3"/>
      <c r="J6" s="3"/>
      <c r="K6" s="3"/>
      <c r="L6" s="3"/>
      <c r="M6" s="15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9" t="s">
        <v>17</v>
      </c>
      <c r="B8" s="10" t="s">
        <v>18</v>
      </c>
      <c r="C8" s="10" t="s">
        <v>19</v>
      </c>
      <c r="D8" s="11" t="s">
        <v>20</v>
      </c>
      <c r="E8" s="12" t="s">
        <v>21</v>
      </c>
      <c r="F8" s="13" t="s">
        <v>22</v>
      </c>
      <c r="G8" s="13" t="s">
        <v>23</v>
      </c>
      <c r="H8" s="14" t="s">
        <v>24</v>
      </c>
      <c r="I8" s="18" t="s">
        <v>25</v>
      </c>
      <c r="J8" s="18" t="s">
        <v>26</v>
      </c>
      <c r="K8" s="18" t="s">
        <v>27</v>
      </c>
      <c r="L8" s="18" t="s">
        <v>28</v>
      </c>
      <c r="M8" s="19" t="s">
        <v>29</v>
      </c>
    </row>
    <row r="9" spans="1:13">
      <c r="A9" s="15" t="s">
        <v>305</v>
      </c>
      <c r="B9" s="15" t="s">
        <v>308</v>
      </c>
      <c r="C9" s="15" t="s">
        <v>32</v>
      </c>
      <c r="D9" s="88" t="s">
        <v>258</v>
      </c>
      <c r="E9" s="15">
        <v>1880</v>
      </c>
      <c r="F9" s="15">
        <f>G9-E9</f>
        <v>220</v>
      </c>
      <c r="G9" s="15">
        <v>2100</v>
      </c>
      <c r="H9" s="111" t="s">
        <v>34</v>
      </c>
      <c r="I9" s="108">
        <v>0.8</v>
      </c>
      <c r="J9" s="108">
        <v>1.2</v>
      </c>
      <c r="K9" s="108" t="s">
        <v>309</v>
      </c>
      <c r="L9" s="108">
        <f>0.35*0.26*0.17</f>
        <v>1.5469999999999999E-2</v>
      </c>
      <c r="M9" s="15"/>
    </row>
    <row r="10" spans="1:13">
      <c r="A10" s="15" t="s">
        <v>305</v>
      </c>
      <c r="B10" s="15" t="s">
        <v>308</v>
      </c>
      <c r="C10" s="15" t="s">
        <v>32</v>
      </c>
      <c r="D10" s="88" t="s">
        <v>54</v>
      </c>
      <c r="E10" s="15">
        <v>6120</v>
      </c>
      <c r="F10" s="15">
        <f>G10-E10</f>
        <v>380</v>
      </c>
      <c r="G10" s="15">
        <v>6500</v>
      </c>
      <c r="H10" s="112"/>
      <c r="I10" s="109"/>
      <c r="J10" s="109"/>
      <c r="K10" s="109"/>
      <c r="L10" s="109"/>
      <c r="M10" s="15"/>
    </row>
    <row r="11" spans="1:13">
      <c r="A11" s="15" t="s">
        <v>305</v>
      </c>
      <c r="B11" s="15" t="s">
        <v>308</v>
      </c>
      <c r="C11" s="15" t="s">
        <v>32</v>
      </c>
      <c r="D11" s="15" t="s">
        <v>259</v>
      </c>
      <c r="E11" s="15">
        <v>4000</v>
      </c>
      <c r="F11" s="15">
        <f>G11-E11</f>
        <v>200</v>
      </c>
      <c r="G11" s="15">
        <v>4200</v>
      </c>
      <c r="H11" s="113"/>
      <c r="I11" s="110"/>
      <c r="J11" s="110"/>
      <c r="K11" s="110"/>
      <c r="L11" s="110"/>
      <c r="M11" s="15"/>
    </row>
  </sheetData>
  <mergeCells count="11">
    <mergeCell ref="A1:L1"/>
    <mergeCell ref="A2:L2"/>
    <mergeCell ref="A3:D3"/>
    <mergeCell ref="E3:L3"/>
    <mergeCell ref="H9:H11"/>
    <mergeCell ref="I9:I11"/>
    <mergeCell ref="J9:J11"/>
    <mergeCell ref="K9:K11"/>
    <mergeCell ref="L9:L11"/>
    <mergeCell ref="A4:D5"/>
    <mergeCell ref="E4:M5"/>
  </mergeCells>
  <phoneticPr fontId="2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L153"/>
  <sheetViews>
    <sheetView workbookViewId="0">
      <selection activeCell="P23" sqref="P23"/>
    </sheetView>
  </sheetViews>
  <sheetFormatPr defaultColWidth="9" defaultRowHeight="13.5"/>
  <cols>
    <col min="1" max="1" width="10.375" customWidth="1"/>
    <col min="2" max="2" width="18.25" customWidth="1"/>
    <col min="3" max="3" width="9.375" customWidth="1"/>
    <col min="4" max="4" width="7.375" customWidth="1"/>
    <col min="5" max="5" width="5.875" customWidth="1"/>
    <col min="6" max="6" width="7.625" customWidth="1"/>
    <col min="7" max="7" width="8.625" customWidth="1"/>
    <col min="8" max="9" width="6.375" customWidth="1"/>
    <col min="10" max="10" width="9.375" customWidth="1"/>
    <col min="11" max="11" width="8.625" customWidth="1"/>
    <col min="12" max="12" width="20.75" customWidth="1"/>
  </cols>
  <sheetData>
    <row r="1" spans="1:12" ht="26.25">
      <c r="A1" s="132" t="s">
        <v>1</v>
      </c>
      <c r="B1" s="133"/>
      <c r="C1" s="133"/>
      <c r="D1" s="133"/>
      <c r="E1" s="133"/>
      <c r="F1" s="133"/>
      <c r="G1" s="134"/>
      <c r="H1" s="133"/>
      <c r="I1" s="133"/>
      <c r="J1" s="133"/>
      <c r="K1" s="133"/>
      <c r="L1" s="33"/>
    </row>
    <row r="2" spans="1:12" ht="15">
      <c r="A2" s="135" t="s">
        <v>2</v>
      </c>
      <c r="B2" s="135"/>
      <c r="C2" s="135"/>
      <c r="D2" s="136">
        <v>45759</v>
      </c>
      <c r="E2" s="136"/>
      <c r="F2" s="136"/>
      <c r="G2" s="137"/>
      <c r="H2" s="136"/>
      <c r="I2" s="136"/>
      <c r="J2" s="136"/>
      <c r="K2" s="136"/>
      <c r="L2" s="33"/>
    </row>
    <row r="3" spans="1:12">
      <c r="A3" s="124" t="s">
        <v>3</v>
      </c>
      <c r="B3" s="125"/>
      <c r="C3" s="125"/>
      <c r="D3" s="126"/>
      <c r="E3" s="127"/>
      <c r="F3" s="127"/>
      <c r="G3" s="127"/>
      <c r="H3" s="127"/>
      <c r="I3" s="127"/>
      <c r="J3" s="127"/>
      <c r="K3" s="127"/>
      <c r="L3" s="127"/>
    </row>
    <row r="4" spans="1:12">
      <c r="A4" s="125"/>
      <c r="B4" s="125"/>
      <c r="C4" s="125"/>
      <c r="D4" s="126"/>
      <c r="E4" s="127"/>
      <c r="F4" s="127"/>
      <c r="G4" s="127"/>
      <c r="H4" s="127"/>
      <c r="I4" s="127"/>
      <c r="J4" s="127"/>
      <c r="K4" s="127"/>
      <c r="L4" s="127"/>
    </row>
    <row r="5" spans="1:12" ht="24.75">
      <c r="A5" s="22" t="s">
        <v>17</v>
      </c>
      <c r="B5" s="23" t="s">
        <v>18</v>
      </c>
      <c r="C5" s="24" t="s">
        <v>19</v>
      </c>
      <c r="D5" s="25" t="s">
        <v>21</v>
      </c>
      <c r="E5" s="26" t="s">
        <v>22</v>
      </c>
      <c r="F5" s="26" t="s">
        <v>23</v>
      </c>
      <c r="G5" s="27" t="s">
        <v>24</v>
      </c>
      <c r="H5" s="28" t="s">
        <v>25</v>
      </c>
      <c r="I5" s="28" t="s">
        <v>26</v>
      </c>
      <c r="J5" s="28" t="s">
        <v>27</v>
      </c>
      <c r="K5" s="28" t="s">
        <v>28</v>
      </c>
      <c r="L5" s="34" t="s">
        <v>29</v>
      </c>
    </row>
    <row r="6" spans="1:12" ht="67.5">
      <c r="A6" s="29" t="s">
        <v>310</v>
      </c>
      <c r="B6" s="29" t="s">
        <v>151</v>
      </c>
      <c r="C6" s="30" t="s">
        <v>311</v>
      </c>
      <c r="D6" s="29">
        <v>6300</v>
      </c>
      <c r="E6" s="29"/>
      <c r="F6" s="29">
        <f t="shared" ref="F6:F22" si="0">D6+E6</f>
        <v>6300</v>
      </c>
      <c r="G6" s="31" t="s">
        <v>111</v>
      </c>
      <c r="H6" s="29">
        <v>21</v>
      </c>
      <c r="I6" s="29">
        <v>22</v>
      </c>
      <c r="J6" s="35" t="s">
        <v>82</v>
      </c>
      <c r="K6" s="29">
        <v>3.9E-2</v>
      </c>
      <c r="L6" s="36" t="s">
        <v>312</v>
      </c>
    </row>
    <row r="7" spans="1:12">
      <c r="A7" s="32"/>
      <c r="B7" s="32"/>
      <c r="C7" s="32"/>
      <c r="D7" s="29">
        <v>6300</v>
      </c>
      <c r="E7" s="29"/>
      <c r="F7" s="29">
        <f t="shared" si="0"/>
        <v>6300</v>
      </c>
      <c r="G7" s="29" t="s">
        <v>113</v>
      </c>
      <c r="H7" s="29">
        <v>21</v>
      </c>
      <c r="I7" s="29">
        <v>22</v>
      </c>
      <c r="J7" s="35" t="s">
        <v>82</v>
      </c>
      <c r="K7" s="29">
        <v>3.9E-2</v>
      </c>
      <c r="L7" s="29"/>
    </row>
    <row r="8" spans="1:12">
      <c r="A8" s="32"/>
      <c r="B8" s="32"/>
      <c r="C8" s="32"/>
      <c r="D8" s="29">
        <v>6300</v>
      </c>
      <c r="E8" s="29"/>
      <c r="F8" s="29">
        <f t="shared" si="0"/>
        <v>6300</v>
      </c>
      <c r="G8" s="29" t="s">
        <v>114</v>
      </c>
      <c r="H8" s="29">
        <v>21</v>
      </c>
      <c r="I8" s="29">
        <v>22</v>
      </c>
      <c r="J8" s="35" t="s">
        <v>82</v>
      </c>
      <c r="K8" s="29">
        <v>3.9E-2</v>
      </c>
      <c r="L8" s="29"/>
    </row>
    <row r="9" spans="1:12">
      <c r="A9" s="32"/>
      <c r="B9" s="32"/>
      <c r="C9" s="32"/>
      <c r="D9" s="29">
        <v>6300</v>
      </c>
      <c r="E9" s="29"/>
      <c r="F9" s="29">
        <f t="shared" si="0"/>
        <v>6300</v>
      </c>
      <c r="G9" s="29" t="s">
        <v>115</v>
      </c>
      <c r="H9" s="29">
        <v>21</v>
      </c>
      <c r="I9" s="29">
        <v>22</v>
      </c>
      <c r="J9" s="35" t="s">
        <v>82</v>
      </c>
      <c r="K9" s="29">
        <v>3.9E-2</v>
      </c>
      <c r="L9" s="29"/>
    </row>
    <row r="10" spans="1:12">
      <c r="A10" s="32"/>
      <c r="B10" s="32"/>
      <c r="C10" s="32"/>
      <c r="D10" s="29">
        <v>6300</v>
      </c>
      <c r="E10" s="29"/>
      <c r="F10" s="29">
        <f t="shared" si="0"/>
        <v>6300</v>
      </c>
      <c r="G10" s="29" t="s">
        <v>116</v>
      </c>
      <c r="H10" s="29">
        <v>21</v>
      </c>
      <c r="I10" s="29">
        <v>22</v>
      </c>
      <c r="J10" s="35" t="s">
        <v>82</v>
      </c>
      <c r="K10" s="29">
        <v>3.9E-2</v>
      </c>
      <c r="L10" s="29"/>
    </row>
    <row r="11" spans="1:12">
      <c r="A11" s="32"/>
      <c r="B11" s="32"/>
      <c r="C11" s="32"/>
      <c r="D11" s="29">
        <v>6300</v>
      </c>
      <c r="E11" s="29"/>
      <c r="F11" s="29">
        <f t="shared" si="0"/>
        <v>6300</v>
      </c>
      <c r="G11" s="29" t="s">
        <v>117</v>
      </c>
      <c r="H11" s="29">
        <v>21</v>
      </c>
      <c r="I11" s="29">
        <v>22</v>
      </c>
      <c r="J11" s="35" t="s">
        <v>82</v>
      </c>
      <c r="K11" s="29">
        <v>3.9E-2</v>
      </c>
      <c r="L11" s="29"/>
    </row>
    <row r="12" spans="1:12">
      <c r="A12" s="32"/>
      <c r="B12" s="32"/>
      <c r="C12" s="32"/>
      <c r="D12" s="29">
        <v>6300</v>
      </c>
      <c r="E12" s="29"/>
      <c r="F12" s="29">
        <f t="shared" si="0"/>
        <v>6300</v>
      </c>
      <c r="G12" s="29" t="s">
        <v>118</v>
      </c>
      <c r="H12" s="29">
        <v>21</v>
      </c>
      <c r="I12" s="29">
        <v>22</v>
      </c>
      <c r="J12" s="35" t="s">
        <v>82</v>
      </c>
      <c r="K12" s="29">
        <v>3.9E-2</v>
      </c>
      <c r="L12" s="29"/>
    </row>
    <row r="13" spans="1:12">
      <c r="A13" s="32"/>
      <c r="B13" s="32"/>
      <c r="C13" s="32"/>
      <c r="D13" s="29">
        <v>6300</v>
      </c>
      <c r="E13" s="29"/>
      <c r="F13" s="29">
        <f t="shared" si="0"/>
        <v>6300</v>
      </c>
      <c r="G13" s="29" t="s">
        <v>119</v>
      </c>
      <c r="H13" s="29">
        <v>21</v>
      </c>
      <c r="I13" s="29">
        <v>22</v>
      </c>
      <c r="J13" s="35" t="s">
        <v>82</v>
      </c>
      <c r="K13" s="29">
        <v>3.9E-2</v>
      </c>
      <c r="L13" s="29"/>
    </row>
    <row r="14" spans="1:12">
      <c r="A14" s="32"/>
      <c r="B14" s="32"/>
      <c r="C14" s="32"/>
      <c r="D14" s="29">
        <v>6300</v>
      </c>
      <c r="E14" s="29"/>
      <c r="F14" s="29">
        <f t="shared" si="0"/>
        <v>6300</v>
      </c>
      <c r="G14" s="29" t="s">
        <v>120</v>
      </c>
      <c r="H14" s="29">
        <v>21</v>
      </c>
      <c r="I14" s="29">
        <v>22</v>
      </c>
      <c r="J14" s="35" t="s">
        <v>82</v>
      </c>
      <c r="K14" s="29">
        <v>3.9E-2</v>
      </c>
      <c r="L14" s="29"/>
    </row>
    <row r="15" spans="1:12">
      <c r="A15" s="32"/>
      <c r="B15" s="32"/>
      <c r="C15" s="32"/>
      <c r="D15" s="29">
        <v>6300</v>
      </c>
      <c r="E15" s="29"/>
      <c r="F15" s="29">
        <f t="shared" si="0"/>
        <v>6300</v>
      </c>
      <c r="G15" s="29" t="s">
        <v>121</v>
      </c>
      <c r="H15" s="29">
        <v>21</v>
      </c>
      <c r="I15" s="29">
        <v>22</v>
      </c>
      <c r="J15" s="35" t="s">
        <v>82</v>
      </c>
      <c r="K15" s="29">
        <v>3.9E-2</v>
      </c>
      <c r="L15" s="29"/>
    </row>
    <row r="16" spans="1:12">
      <c r="A16" s="32"/>
      <c r="B16" s="32"/>
      <c r="C16" s="32"/>
      <c r="D16" s="29">
        <v>6300</v>
      </c>
      <c r="E16" s="29"/>
      <c r="F16" s="29">
        <f t="shared" si="0"/>
        <v>6300</v>
      </c>
      <c r="G16" s="29" t="s">
        <v>122</v>
      </c>
      <c r="H16" s="29">
        <v>21</v>
      </c>
      <c r="I16" s="29">
        <v>22</v>
      </c>
      <c r="J16" s="35" t="s">
        <v>82</v>
      </c>
      <c r="K16" s="29">
        <v>3.9E-2</v>
      </c>
      <c r="L16" s="29"/>
    </row>
    <row r="17" spans="1:12">
      <c r="A17" s="32"/>
      <c r="B17" s="32"/>
      <c r="C17" s="32"/>
      <c r="D17" s="29">
        <v>6300</v>
      </c>
      <c r="E17" s="29"/>
      <c r="F17" s="29">
        <f t="shared" si="0"/>
        <v>6300</v>
      </c>
      <c r="G17" s="29" t="s">
        <v>123</v>
      </c>
      <c r="H17" s="29">
        <v>21</v>
      </c>
      <c r="I17" s="29">
        <v>22</v>
      </c>
      <c r="J17" s="35" t="s">
        <v>82</v>
      </c>
      <c r="K17" s="29">
        <v>3.9E-2</v>
      </c>
      <c r="L17" s="29"/>
    </row>
    <row r="18" spans="1:12">
      <c r="A18" s="32"/>
      <c r="B18" s="32"/>
      <c r="C18" s="32"/>
      <c r="D18" s="29">
        <v>6300</v>
      </c>
      <c r="E18" s="29"/>
      <c r="F18" s="29">
        <f t="shared" si="0"/>
        <v>6300</v>
      </c>
      <c r="G18" s="29" t="s">
        <v>124</v>
      </c>
      <c r="H18" s="29">
        <v>21</v>
      </c>
      <c r="I18" s="29">
        <v>22</v>
      </c>
      <c r="J18" s="35" t="s">
        <v>82</v>
      </c>
      <c r="K18" s="29">
        <v>3.9E-2</v>
      </c>
      <c r="L18" s="29"/>
    </row>
    <row r="19" spans="1:12">
      <c r="A19" s="32"/>
      <c r="B19" s="32"/>
      <c r="C19" s="32"/>
      <c r="D19" s="29">
        <v>6300</v>
      </c>
      <c r="E19" s="29"/>
      <c r="F19" s="29">
        <f t="shared" si="0"/>
        <v>6300</v>
      </c>
      <c r="G19" s="29" t="s">
        <v>125</v>
      </c>
      <c r="H19" s="29">
        <v>21</v>
      </c>
      <c r="I19" s="29">
        <v>22</v>
      </c>
      <c r="J19" s="35" t="s">
        <v>82</v>
      </c>
      <c r="K19" s="29">
        <v>3.9E-2</v>
      </c>
      <c r="L19" s="29"/>
    </row>
    <row r="20" spans="1:12">
      <c r="A20" s="32"/>
      <c r="B20" s="32"/>
      <c r="C20" s="32"/>
      <c r="D20" s="29">
        <v>6300</v>
      </c>
      <c r="E20" s="29"/>
      <c r="F20" s="29">
        <f t="shared" si="0"/>
        <v>6300</v>
      </c>
      <c r="G20" s="29" t="s">
        <v>126</v>
      </c>
      <c r="H20" s="29">
        <v>21</v>
      </c>
      <c r="I20" s="29">
        <v>22</v>
      </c>
      <c r="J20" s="35" t="s">
        <v>82</v>
      </c>
      <c r="K20" s="29">
        <v>3.9E-2</v>
      </c>
      <c r="L20" s="29"/>
    </row>
    <row r="21" spans="1:12">
      <c r="A21" s="32"/>
      <c r="B21" s="32"/>
      <c r="C21" s="32"/>
      <c r="D21" s="29">
        <v>6300</v>
      </c>
      <c r="E21" s="29"/>
      <c r="F21" s="29">
        <f t="shared" si="0"/>
        <v>6300</v>
      </c>
      <c r="G21" s="29" t="s">
        <v>127</v>
      </c>
      <c r="H21" s="29">
        <v>21</v>
      </c>
      <c r="I21" s="29">
        <v>22</v>
      </c>
      <c r="J21" s="35" t="s">
        <v>82</v>
      </c>
      <c r="K21" s="29">
        <v>3.9E-2</v>
      </c>
      <c r="L21" s="29"/>
    </row>
    <row r="22" spans="1:12">
      <c r="A22" s="32"/>
      <c r="B22" s="32"/>
      <c r="C22" s="32"/>
      <c r="D22" s="29">
        <v>3444</v>
      </c>
      <c r="E22" s="29"/>
      <c r="F22" s="29">
        <f t="shared" si="0"/>
        <v>3444</v>
      </c>
      <c r="G22" s="29" t="s">
        <v>128</v>
      </c>
      <c r="H22" s="29">
        <v>11</v>
      </c>
      <c r="I22" s="29">
        <v>12</v>
      </c>
      <c r="J22" s="35" t="s">
        <v>82</v>
      </c>
      <c r="K22" s="29">
        <v>3.9E-2</v>
      </c>
      <c r="L22" s="29"/>
    </row>
    <row r="23" spans="1:12">
      <c r="A23" s="32" t="s">
        <v>40</v>
      </c>
      <c r="B23" s="32"/>
      <c r="C23" s="32"/>
      <c r="D23" s="32">
        <f>SUM(D6:D22)</f>
        <v>104244</v>
      </c>
      <c r="E23" s="32"/>
      <c r="F23" s="32">
        <f>SUM(F6:F22)</f>
        <v>104244</v>
      </c>
      <c r="G23" s="32">
        <v>17</v>
      </c>
      <c r="H23" s="32">
        <f>SUM(H6:H22)</f>
        <v>347</v>
      </c>
      <c r="I23" s="32">
        <f>SUM(I6:I22)</f>
        <v>364</v>
      </c>
      <c r="J23" s="32"/>
      <c r="K23" s="32">
        <f>SUM(K6:K22)</f>
        <v>0.66300000000000003</v>
      </c>
      <c r="L23" s="32"/>
    </row>
    <row r="25" spans="1:12" ht="26.25">
      <c r="A25" s="138" t="s">
        <v>1</v>
      </c>
      <c r="B25" s="139"/>
      <c r="C25" s="139"/>
      <c r="D25" s="139"/>
      <c r="E25" s="139"/>
      <c r="F25" s="139"/>
      <c r="G25" s="140"/>
      <c r="H25" s="139"/>
      <c r="I25" s="139"/>
      <c r="J25" s="139"/>
      <c r="K25" s="139"/>
      <c r="L25" s="56"/>
    </row>
    <row r="26" spans="1:12" ht="15">
      <c r="A26" s="141" t="s">
        <v>313</v>
      </c>
      <c r="B26" s="141"/>
      <c r="C26" s="141"/>
      <c r="D26" s="142">
        <v>45759</v>
      </c>
      <c r="E26" s="142"/>
      <c r="F26" s="142"/>
      <c r="G26" s="143"/>
      <c r="H26" s="142"/>
      <c r="I26" s="142"/>
      <c r="J26" s="142"/>
      <c r="K26" s="142"/>
      <c r="L26" s="56"/>
    </row>
    <row r="27" spans="1:12">
      <c r="A27" s="128" t="s">
        <v>314</v>
      </c>
      <c r="B27" s="129"/>
      <c r="C27" s="129"/>
      <c r="D27" s="130"/>
      <c r="E27" s="131"/>
      <c r="F27" s="131"/>
      <c r="G27" s="131"/>
      <c r="H27" s="131"/>
      <c r="I27" s="131"/>
      <c r="J27" s="131"/>
      <c r="K27" s="131"/>
      <c r="L27" s="131"/>
    </row>
    <row r="28" spans="1:12">
      <c r="A28" s="129"/>
      <c r="B28" s="129"/>
      <c r="C28" s="129"/>
      <c r="D28" s="130"/>
      <c r="E28" s="131"/>
      <c r="F28" s="131"/>
      <c r="G28" s="131"/>
      <c r="H28" s="131"/>
      <c r="I28" s="131"/>
      <c r="J28" s="131"/>
      <c r="K28" s="131"/>
      <c r="L28" s="131"/>
    </row>
    <row r="29" spans="1:12" ht="24.75">
      <c r="A29" s="22" t="s">
        <v>17</v>
      </c>
      <c r="B29" s="23" t="s">
        <v>18</v>
      </c>
      <c r="C29" s="51" t="s">
        <v>19</v>
      </c>
      <c r="D29" s="25" t="s">
        <v>21</v>
      </c>
      <c r="E29" s="26" t="s">
        <v>22</v>
      </c>
      <c r="F29" s="26" t="s">
        <v>23</v>
      </c>
      <c r="G29" s="27" t="s">
        <v>24</v>
      </c>
      <c r="H29" s="28" t="s">
        <v>25</v>
      </c>
      <c r="I29" s="28" t="s">
        <v>26</v>
      </c>
      <c r="J29" s="28" t="s">
        <v>27</v>
      </c>
      <c r="K29" s="28" t="s">
        <v>28</v>
      </c>
      <c r="L29" s="34" t="s">
        <v>29</v>
      </c>
    </row>
    <row r="30" spans="1:12" ht="27">
      <c r="A30" s="52" t="s">
        <v>310</v>
      </c>
      <c r="B30" s="52" t="s">
        <v>151</v>
      </c>
      <c r="C30" s="53" t="s">
        <v>311</v>
      </c>
      <c r="D30" s="52">
        <v>3179</v>
      </c>
      <c r="E30" s="52"/>
      <c r="F30" s="52">
        <f>D30+E30</f>
        <v>3179</v>
      </c>
      <c r="G30" s="54" t="s">
        <v>34</v>
      </c>
      <c r="H30" s="52">
        <v>21</v>
      </c>
      <c r="I30" s="52">
        <v>22</v>
      </c>
      <c r="J30" s="52" t="s">
        <v>82</v>
      </c>
      <c r="K30" s="52">
        <v>3.9E-2</v>
      </c>
      <c r="L30" s="57" t="s">
        <v>315</v>
      </c>
    </row>
    <row r="31" spans="1:12">
      <c r="A31" s="55"/>
      <c r="B31" s="55"/>
      <c r="C31" s="55"/>
      <c r="D31" s="55">
        <f>SUM(D30:D30)</f>
        <v>3179</v>
      </c>
      <c r="E31" s="55"/>
      <c r="F31" s="55">
        <f>SUM(F30:F30)</f>
        <v>3179</v>
      </c>
      <c r="G31" s="55">
        <v>1</v>
      </c>
      <c r="H31" s="55">
        <f>SUM(H30:H30)</f>
        <v>21</v>
      </c>
      <c r="I31" s="55">
        <f>SUM(I30:I30)</f>
        <v>22</v>
      </c>
      <c r="J31" s="55"/>
      <c r="K31" s="55">
        <f>SUM(K30:K30)</f>
        <v>3.9E-2</v>
      </c>
      <c r="L31" s="55"/>
    </row>
    <row r="33" spans="1:12" ht="26.25">
      <c r="A33" s="132" t="s">
        <v>1</v>
      </c>
      <c r="B33" s="133"/>
      <c r="C33" s="133"/>
      <c r="D33" s="133"/>
      <c r="E33" s="133"/>
      <c r="F33" s="133"/>
      <c r="G33" s="134"/>
      <c r="H33" s="133"/>
      <c r="I33" s="133"/>
      <c r="J33" s="133"/>
      <c r="K33" s="133"/>
      <c r="L33" s="33"/>
    </row>
    <row r="34" spans="1:12" ht="15">
      <c r="A34" s="135" t="s">
        <v>2</v>
      </c>
      <c r="B34" s="135"/>
      <c r="C34" s="135"/>
      <c r="D34" s="136">
        <v>45759</v>
      </c>
      <c r="E34" s="136"/>
      <c r="F34" s="136"/>
      <c r="G34" s="137"/>
      <c r="H34" s="136"/>
      <c r="I34" s="136"/>
      <c r="J34" s="136"/>
      <c r="K34" s="136"/>
      <c r="L34" s="33"/>
    </row>
    <row r="35" spans="1:12">
      <c r="A35" s="124" t="s">
        <v>3</v>
      </c>
      <c r="B35" s="125"/>
      <c r="C35" s="125"/>
      <c r="D35" s="126"/>
      <c r="E35" s="127"/>
      <c r="F35" s="127"/>
      <c r="G35" s="127"/>
      <c r="H35" s="127"/>
      <c r="I35" s="127"/>
      <c r="J35" s="127"/>
      <c r="K35" s="127"/>
      <c r="L35" s="127"/>
    </row>
    <row r="36" spans="1:12">
      <c r="A36" s="125"/>
      <c r="B36" s="125"/>
      <c r="C36" s="125"/>
      <c r="D36" s="126"/>
      <c r="E36" s="127"/>
      <c r="F36" s="127"/>
      <c r="G36" s="127"/>
      <c r="H36" s="127"/>
      <c r="I36" s="127"/>
      <c r="J36" s="127"/>
      <c r="K36" s="127"/>
      <c r="L36" s="127"/>
    </row>
    <row r="37" spans="1:12" ht="24.75">
      <c r="A37" s="22" t="s">
        <v>17</v>
      </c>
      <c r="B37" s="23" t="s">
        <v>18</v>
      </c>
      <c r="C37" s="24" t="s">
        <v>19</v>
      </c>
      <c r="D37" s="25" t="s">
        <v>21</v>
      </c>
      <c r="E37" s="26" t="s">
        <v>22</v>
      </c>
      <c r="F37" s="26" t="s">
        <v>23</v>
      </c>
      <c r="G37" s="27" t="s">
        <v>24</v>
      </c>
      <c r="H37" s="28" t="s">
        <v>25</v>
      </c>
      <c r="I37" s="28" t="s">
        <v>26</v>
      </c>
      <c r="J37" s="28" t="s">
        <v>27</v>
      </c>
      <c r="K37" s="28" t="s">
        <v>28</v>
      </c>
      <c r="L37" s="34" t="s">
        <v>29</v>
      </c>
    </row>
    <row r="38" spans="1:12" ht="40.5">
      <c r="A38" s="29" t="s">
        <v>310</v>
      </c>
      <c r="B38" s="29" t="s">
        <v>152</v>
      </c>
      <c r="C38" s="30" t="s">
        <v>316</v>
      </c>
      <c r="D38" s="29">
        <v>2500</v>
      </c>
      <c r="E38" s="29"/>
      <c r="F38" s="29">
        <f>D38+E38</f>
        <v>2500</v>
      </c>
      <c r="G38" s="31" t="s">
        <v>81</v>
      </c>
      <c r="H38" s="29">
        <v>15.1</v>
      </c>
      <c r="I38" s="29">
        <v>16.100000000000001</v>
      </c>
      <c r="J38" s="35" t="s">
        <v>82</v>
      </c>
      <c r="K38" s="29">
        <v>3.9E-2</v>
      </c>
      <c r="L38" s="36" t="s">
        <v>317</v>
      </c>
    </row>
    <row r="39" spans="1:12">
      <c r="A39" s="32"/>
      <c r="B39" s="32"/>
      <c r="C39" s="32"/>
      <c r="D39" s="29">
        <v>2101</v>
      </c>
      <c r="E39" s="29"/>
      <c r="F39" s="29">
        <f>D39+E39</f>
        <v>2101</v>
      </c>
      <c r="G39" s="31" t="s">
        <v>84</v>
      </c>
      <c r="H39" s="29">
        <v>12</v>
      </c>
      <c r="I39" s="29">
        <v>13</v>
      </c>
      <c r="J39" s="35" t="s">
        <v>82</v>
      </c>
      <c r="K39" s="29">
        <v>3.9E-2</v>
      </c>
      <c r="L39" s="29"/>
    </row>
    <row r="40" spans="1:12">
      <c r="A40" s="32" t="s">
        <v>40</v>
      </c>
      <c r="B40" s="32"/>
      <c r="C40" s="32"/>
      <c r="D40" s="32">
        <f>SUM(D38:D39)</f>
        <v>4601</v>
      </c>
      <c r="E40" s="32"/>
      <c r="F40" s="32">
        <f>SUM(F38:F39)</f>
        <v>4601</v>
      </c>
      <c r="G40" s="32">
        <v>2</v>
      </c>
      <c r="H40" s="32">
        <f>SUM(H38:H39)</f>
        <v>27.1</v>
      </c>
      <c r="I40" s="32">
        <f>SUM(I38:I39)</f>
        <v>29.1</v>
      </c>
      <c r="J40" s="32"/>
      <c r="K40" s="32">
        <f>SUM(K38:K39)</f>
        <v>7.8E-2</v>
      </c>
      <c r="L40" s="32"/>
    </row>
    <row r="43" spans="1:12" ht="26.25">
      <c r="A43" s="132" t="s">
        <v>1</v>
      </c>
      <c r="B43" s="133"/>
      <c r="C43" s="133"/>
      <c r="D43" s="133"/>
      <c r="E43" s="133"/>
      <c r="F43" s="133"/>
      <c r="G43" s="134"/>
      <c r="H43" s="133"/>
      <c r="I43" s="133"/>
      <c r="J43" s="133"/>
      <c r="K43" s="133"/>
      <c r="L43" s="33"/>
    </row>
    <row r="44" spans="1:12" ht="15">
      <c r="A44" s="135" t="s">
        <v>2</v>
      </c>
      <c r="B44" s="135"/>
      <c r="C44" s="135"/>
      <c r="D44" s="136">
        <v>45759</v>
      </c>
      <c r="E44" s="136"/>
      <c r="F44" s="136"/>
      <c r="G44" s="137"/>
      <c r="H44" s="136"/>
      <c r="I44" s="136"/>
      <c r="J44" s="136"/>
      <c r="K44" s="136"/>
      <c r="L44" s="33"/>
    </row>
    <row r="45" spans="1:12">
      <c r="A45" s="124" t="s">
        <v>3</v>
      </c>
      <c r="B45" s="125"/>
      <c r="C45" s="125"/>
      <c r="D45" s="126"/>
      <c r="E45" s="127"/>
      <c r="F45" s="127"/>
      <c r="G45" s="127"/>
      <c r="H45" s="127"/>
      <c r="I45" s="127"/>
      <c r="J45" s="127"/>
      <c r="K45" s="127"/>
      <c r="L45" s="127"/>
    </row>
    <row r="46" spans="1:12">
      <c r="A46" s="125"/>
      <c r="B46" s="125"/>
      <c r="C46" s="125"/>
      <c r="D46" s="126"/>
      <c r="E46" s="127"/>
      <c r="F46" s="127"/>
      <c r="G46" s="127"/>
      <c r="H46" s="127"/>
      <c r="I46" s="127"/>
      <c r="J46" s="127"/>
      <c r="K46" s="127"/>
      <c r="L46" s="127"/>
    </row>
    <row r="47" spans="1:12" ht="27">
      <c r="A47" s="29" t="s">
        <v>310</v>
      </c>
      <c r="B47" s="29" t="s">
        <v>152</v>
      </c>
      <c r="C47" s="30" t="s">
        <v>311</v>
      </c>
      <c r="D47" s="29">
        <v>3000</v>
      </c>
      <c r="E47" s="29"/>
      <c r="F47" s="29">
        <f>D47+E47</f>
        <v>3000</v>
      </c>
      <c r="G47" s="31" t="s">
        <v>81</v>
      </c>
      <c r="H47" s="29">
        <v>15.1</v>
      </c>
      <c r="I47" s="29">
        <v>16.100000000000001</v>
      </c>
      <c r="J47" s="35" t="s">
        <v>82</v>
      </c>
      <c r="K47" s="29">
        <v>3.9E-2</v>
      </c>
      <c r="L47" s="36" t="s">
        <v>318</v>
      </c>
    </row>
    <row r="48" spans="1:12">
      <c r="A48" s="32"/>
      <c r="B48" s="32"/>
      <c r="C48" s="32"/>
      <c r="D48" s="29">
        <v>2608</v>
      </c>
      <c r="E48" s="29"/>
      <c r="F48" s="29">
        <f>D48+E48</f>
        <v>2608</v>
      </c>
      <c r="G48" s="29" t="s">
        <v>84</v>
      </c>
      <c r="H48" s="29">
        <v>14</v>
      </c>
      <c r="I48" s="29">
        <v>15</v>
      </c>
      <c r="J48" s="35" t="s">
        <v>82</v>
      </c>
      <c r="K48" s="29">
        <v>3.9E-2</v>
      </c>
      <c r="L48" s="29"/>
    </row>
    <row r="49" spans="1:12">
      <c r="A49" s="32" t="s">
        <v>40</v>
      </c>
      <c r="B49" s="32"/>
      <c r="C49" s="32"/>
      <c r="D49" s="32">
        <f>SUM(D47:D48)</f>
        <v>5608</v>
      </c>
      <c r="E49" s="32"/>
      <c r="F49" s="32">
        <f>SUM(F47:F48)</f>
        <v>5608</v>
      </c>
      <c r="G49" s="32">
        <v>2</v>
      </c>
      <c r="H49" s="32">
        <f>SUM(H47:H48)</f>
        <v>29.1</v>
      </c>
      <c r="I49" s="32">
        <f>SUM(I47:I48)</f>
        <v>31.1</v>
      </c>
      <c r="J49" s="32"/>
      <c r="K49" s="32">
        <f>SUM(K47:K48)</f>
        <v>7.8E-2</v>
      </c>
      <c r="L49" s="32"/>
    </row>
    <row r="51" spans="1:12" ht="26.25">
      <c r="A51" s="132" t="s">
        <v>1</v>
      </c>
      <c r="B51" s="133"/>
      <c r="C51" s="133"/>
      <c r="D51" s="133"/>
      <c r="E51" s="133"/>
      <c r="F51" s="133"/>
      <c r="G51" s="134"/>
      <c r="H51" s="133"/>
      <c r="I51" s="133"/>
      <c r="J51" s="133"/>
      <c r="K51" s="133"/>
      <c r="L51" s="33"/>
    </row>
    <row r="52" spans="1:12" ht="15">
      <c r="A52" s="135" t="s">
        <v>2</v>
      </c>
      <c r="B52" s="135"/>
      <c r="C52" s="135"/>
      <c r="D52" s="136">
        <v>45759</v>
      </c>
      <c r="E52" s="136"/>
      <c r="F52" s="136"/>
      <c r="G52" s="137"/>
      <c r="H52" s="136"/>
      <c r="I52" s="136"/>
      <c r="J52" s="136"/>
      <c r="K52" s="136"/>
      <c r="L52" s="33"/>
    </row>
    <row r="53" spans="1:12">
      <c r="A53" s="124" t="s">
        <v>3</v>
      </c>
      <c r="B53" s="125"/>
      <c r="C53" s="125"/>
      <c r="D53" s="126"/>
      <c r="E53" s="127"/>
      <c r="F53" s="127"/>
      <c r="G53" s="127"/>
      <c r="H53" s="127"/>
      <c r="I53" s="127"/>
      <c r="J53" s="127"/>
      <c r="K53" s="127"/>
      <c r="L53" s="127"/>
    </row>
    <row r="54" spans="1:12">
      <c r="A54" s="125"/>
      <c r="B54" s="125"/>
      <c r="C54" s="125"/>
      <c r="D54" s="126"/>
      <c r="E54" s="127"/>
      <c r="F54" s="127"/>
      <c r="G54" s="127"/>
      <c r="H54" s="127"/>
      <c r="I54" s="127"/>
      <c r="J54" s="127"/>
      <c r="K54" s="127"/>
      <c r="L54" s="127"/>
    </row>
    <row r="55" spans="1:12" ht="24.75">
      <c r="A55" s="22" t="s">
        <v>17</v>
      </c>
      <c r="B55" s="23" t="s">
        <v>18</v>
      </c>
      <c r="C55" s="24" t="s">
        <v>19</v>
      </c>
      <c r="D55" s="25" t="s">
        <v>21</v>
      </c>
      <c r="E55" s="26" t="s">
        <v>22</v>
      </c>
      <c r="F55" s="26" t="s">
        <v>23</v>
      </c>
      <c r="G55" s="27" t="s">
        <v>24</v>
      </c>
      <c r="H55" s="28" t="s">
        <v>25</v>
      </c>
      <c r="I55" s="28" t="s">
        <v>26</v>
      </c>
      <c r="J55" s="28" t="s">
        <v>27</v>
      </c>
      <c r="K55" s="28" t="s">
        <v>28</v>
      </c>
      <c r="L55" s="34" t="s">
        <v>29</v>
      </c>
    </row>
    <row r="56" spans="1:12" ht="54">
      <c r="A56" s="29" t="s">
        <v>310</v>
      </c>
      <c r="B56" s="29" t="s">
        <v>153</v>
      </c>
      <c r="C56" s="30" t="s">
        <v>316</v>
      </c>
      <c r="D56" s="29">
        <v>3000</v>
      </c>
      <c r="E56" s="29"/>
      <c r="F56" s="29">
        <f t="shared" ref="F56:F70" si="1">D56+E56</f>
        <v>3000</v>
      </c>
      <c r="G56" s="31" t="s">
        <v>319</v>
      </c>
      <c r="H56" s="29">
        <v>18.3</v>
      </c>
      <c r="I56" s="29">
        <v>19.3</v>
      </c>
      <c r="J56" s="35" t="s">
        <v>82</v>
      </c>
      <c r="K56" s="29">
        <v>3.9E-2</v>
      </c>
      <c r="L56" s="36" t="s">
        <v>320</v>
      </c>
    </row>
    <row r="57" spans="1:12">
      <c r="A57" s="32"/>
      <c r="B57" s="32"/>
      <c r="C57" s="32"/>
      <c r="D57" s="29">
        <v>3000</v>
      </c>
      <c r="E57" s="29"/>
      <c r="F57" s="29">
        <f t="shared" si="1"/>
        <v>3000</v>
      </c>
      <c r="G57" s="29" t="s">
        <v>321</v>
      </c>
      <c r="H57" s="29">
        <v>18.3</v>
      </c>
      <c r="I57" s="29">
        <v>19.3</v>
      </c>
      <c r="J57" s="35" t="s">
        <v>82</v>
      </c>
      <c r="K57" s="29">
        <v>3.9E-2</v>
      </c>
      <c r="L57" s="29"/>
    </row>
    <row r="58" spans="1:12">
      <c r="A58" s="32"/>
      <c r="B58" s="32"/>
      <c r="C58" s="32"/>
      <c r="D58" s="29">
        <v>3000</v>
      </c>
      <c r="E58" s="29"/>
      <c r="F58" s="29">
        <f t="shared" si="1"/>
        <v>3000</v>
      </c>
      <c r="G58" s="29" t="s">
        <v>322</v>
      </c>
      <c r="H58" s="29">
        <v>18.3</v>
      </c>
      <c r="I58" s="29">
        <v>19.3</v>
      </c>
      <c r="J58" s="35" t="s">
        <v>82</v>
      </c>
      <c r="K58" s="29">
        <v>3.9E-2</v>
      </c>
      <c r="L58" s="29"/>
    </row>
    <row r="59" spans="1:12">
      <c r="A59" s="32"/>
      <c r="B59" s="32"/>
      <c r="C59" s="32"/>
      <c r="D59" s="29">
        <v>3000</v>
      </c>
      <c r="E59" s="29"/>
      <c r="F59" s="29">
        <f t="shared" si="1"/>
        <v>3000</v>
      </c>
      <c r="G59" s="29" t="s">
        <v>323</v>
      </c>
      <c r="H59" s="29">
        <v>18.3</v>
      </c>
      <c r="I59" s="29">
        <v>19.3</v>
      </c>
      <c r="J59" s="35" t="s">
        <v>82</v>
      </c>
      <c r="K59" s="29">
        <v>3.9E-2</v>
      </c>
      <c r="L59" s="29"/>
    </row>
    <row r="60" spans="1:12">
      <c r="A60" s="32"/>
      <c r="B60" s="32"/>
      <c r="C60" s="32"/>
      <c r="D60" s="29">
        <v>3000</v>
      </c>
      <c r="E60" s="29"/>
      <c r="F60" s="29">
        <f t="shared" si="1"/>
        <v>3000</v>
      </c>
      <c r="G60" s="29" t="s">
        <v>324</v>
      </c>
      <c r="H60" s="29">
        <v>18.3</v>
      </c>
      <c r="I60" s="29">
        <v>19.3</v>
      </c>
      <c r="J60" s="35" t="s">
        <v>82</v>
      </c>
      <c r="K60" s="29">
        <v>3.9E-2</v>
      </c>
      <c r="L60" s="29"/>
    </row>
    <row r="61" spans="1:12">
      <c r="A61" s="32"/>
      <c r="B61" s="32"/>
      <c r="C61" s="32"/>
      <c r="D61" s="29">
        <v>3000</v>
      </c>
      <c r="E61" s="29"/>
      <c r="F61" s="29">
        <f t="shared" si="1"/>
        <v>3000</v>
      </c>
      <c r="G61" s="29" t="s">
        <v>325</v>
      </c>
      <c r="H61" s="29">
        <v>18.3</v>
      </c>
      <c r="I61" s="29">
        <v>19.3</v>
      </c>
      <c r="J61" s="35" t="s">
        <v>82</v>
      </c>
      <c r="K61" s="29">
        <v>3.9E-2</v>
      </c>
      <c r="L61" s="29"/>
    </row>
    <row r="62" spans="1:12">
      <c r="A62" s="32"/>
      <c r="B62" s="32"/>
      <c r="C62" s="32"/>
      <c r="D62" s="29">
        <v>3000</v>
      </c>
      <c r="E62" s="29"/>
      <c r="F62" s="29">
        <f t="shared" si="1"/>
        <v>3000</v>
      </c>
      <c r="G62" s="29" t="s">
        <v>326</v>
      </c>
      <c r="H62" s="29">
        <v>18.3</v>
      </c>
      <c r="I62" s="29">
        <v>19.3</v>
      </c>
      <c r="J62" s="35" t="s">
        <v>82</v>
      </c>
      <c r="K62" s="29">
        <v>3.9E-2</v>
      </c>
      <c r="L62" s="29"/>
    </row>
    <row r="63" spans="1:12">
      <c r="A63" s="32"/>
      <c r="B63" s="32"/>
      <c r="C63" s="32"/>
      <c r="D63" s="29">
        <v>3000</v>
      </c>
      <c r="E63" s="29"/>
      <c r="F63" s="29">
        <f t="shared" si="1"/>
        <v>3000</v>
      </c>
      <c r="G63" s="29" t="s">
        <v>327</v>
      </c>
      <c r="H63" s="29">
        <v>18.3</v>
      </c>
      <c r="I63" s="29">
        <v>19.3</v>
      </c>
      <c r="J63" s="35" t="s">
        <v>82</v>
      </c>
      <c r="K63" s="29">
        <v>3.9E-2</v>
      </c>
      <c r="L63" s="29"/>
    </row>
    <row r="64" spans="1:12">
      <c r="A64" s="32"/>
      <c r="B64" s="32"/>
      <c r="C64" s="32"/>
      <c r="D64" s="29">
        <v>3000</v>
      </c>
      <c r="E64" s="29"/>
      <c r="F64" s="29">
        <f t="shared" si="1"/>
        <v>3000</v>
      </c>
      <c r="G64" s="29" t="s">
        <v>328</v>
      </c>
      <c r="H64" s="29">
        <v>18.3</v>
      </c>
      <c r="I64" s="29">
        <v>19.3</v>
      </c>
      <c r="J64" s="35" t="s">
        <v>82</v>
      </c>
      <c r="K64" s="29">
        <v>3.9E-2</v>
      </c>
      <c r="L64" s="29"/>
    </row>
    <row r="65" spans="1:12">
      <c r="A65" s="32"/>
      <c r="B65" s="32"/>
      <c r="C65" s="32"/>
      <c r="D65" s="29">
        <v>3000</v>
      </c>
      <c r="E65" s="29"/>
      <c r="F65" s="29">
        <f t="shared" si="1"/>
        <v>3000</v>
      </c>
      <c r="G65" s="29" t="s">
        <v>329</v>
      </c>
      <c r="H65" s="29">
        <v>18.3</v>
      </c>
      <c r="I65" s="29">
        <v>19.3</v>
      </c>
      <c r="J65" s="35" t="s">
        <v>82</v>
      </c>
      <c r="K65" s="29">
        <v>3.9E-2</v>
      </c>
      <c r="L65" s="29"/>
    </row>
    <row r="66" spans="1:12">
      <c r="A66" s="32"/>
      <c r="B66" s="32"/>
      <c r="C66" s="32"/>
      <c r="D66" s="29">
        <v>3000</v>
      </c>
      <c r="E66" s="29"/>
      <c r="F66" s="29">
        <f t="shared" si="1"/>
        <v>3000</v>
      </c>
      <c r="G66" s="29" t="s">
        <v>330</v>
      </c>
      <c r="H66" s="29">
        <v>18.3</v>
      </c>
      <c r="I66" s="29">
        <v>19.3</v>
      </c>
      <c r="J66" s="35" t="s">
        <v>82</v>
      </c>
      <c r="K66" s="29">
        <v>3.9E-2</v>
      </c>
      <c r="L66" s="29"/>
    </row>
    <row r="67" spans="1:12">
      <c r="A67" s="32"/>
      <c r="B67" s="32"/>
      <c r="C67" s="32"/>
      <c r="D67" s="29">
        <v>3000</v>
      </c>
      <c r="E67" s="29"/>
      <c r="F67" s="29">
        <f t="shared" si="1"/>
        <v>3000</v>
      </c>
      <c r="G67" s="29" t="s">
        <v>331</v>
      </c>
      <c r="H67" s="29">
        <v>18.3</v>
      </c>
      <c r="I67" s="29">
        <v>19.3</v>
      </c>
      <c r="J67" s="35" t="s">
        <v>82</v>
      </c>
      <c r="K67" s="29">
        <v>3.9E-2</v>
      </c>
      <c r="L67" s="29"/>
    </row>
    <row r="68" spans="1:12">
      <c r="A68" s="32"/>
      <c r="B68" s="32"/>
      <c r="C68" s="32"/>
      <c r="D68" s="29">
        <v>3000</v>
      </c>
      <c r="E68" s="29"/>
      <c r="F68" s="29">
        <f t="shared" si="1"/>
        <v>3000</v>
      </c>
      <c r="G68" s="29" t="s">
        <v>332</v>
      </c>
      <c r="H68" s="29">
        <v>18.3</v>
      </c>
      <c r="I68" s="29">
        <v>19.3</v>
      </c>
      <c r="J68" s="35" t="s">
        <v>82</v>
      </c>
      <c r="K68" s="29">
        <v>3.9E-2</v>
      </c>
      <c r="L68" s="29"/>
    </row>
    <row r="69" spans="1:12">
      <c r="A69" s="32"/>
      <c r="B69" s="32"/>
      <c r="C69" s="32"/>
      <c r="D69" s="29">
        <v>3000</v>
      </c>
      <c r="E69" s="29"/>
      <c r="F69" s="29">
        <f t="shared" si="1"/>
        <v>3000</v>
      </c>
      <c r="G69" s="29" t="s">
        <v>333</v>
      </c>
      <c r="H69" s="29">
        <v>18.3</v>
      </c>
      <c r="I69" s="29">
        <v>19.3</v>
      </c>
      <c r="J69" s="35" t="s">
        <v>82</v>
      </c>
      <c r="K69" s="29">
        <v>3.9E-2</v>
      </c>
      <c r="L69" s="29"/>
    </row>
    <row r="70" spans="1:12">
      <c r="A70" s="32"/>
      <c r="B70" s="32"/>
      <c r="C70" s="32"/>
      <c r="D70" s="29">
        <v>3000</v>
      </c>
      <c r="E70" s="29"/>
      <c r="F70" s="29">
        <f t="shared" si="1"/>
        <v>3000</v>
      </c>
      <c r="G70" s="29" t="s">
        <v>334</v>
      </c>
      <c r="H70" s="29">
        <v>18.3</v>
      </c>
      <c r="I70" s="29">
        <v>19.3</v>
      </c>
      <c r="J70" s="35" t="s">
        <v>82</v>
      </c>
      <c r="K70" s="29">
        <v>3.9E-2</v>
      </c>
      <c r="L70" s="29"/>
    </row>
    <row r="71" spans="1:12">
      <c r="A71" s="32"/>
      <c r="B71" s="32"/>
      <c r="C71" s="32"/>
      <c r="D71" s="29">
        <v>3000</v>
      </c>
      <c r="E71" s="29"/>
      <c r="F71" s="29">
        <f t="shared" ref="F71:F81" si="2">D71+E71</f>
        <v>3000</v>
      </c>
      <c r="G71" s="29" t="s">
        <v>335</v>
      </c>
      <c r="H71" s="29">
        <v>18.3</v>
      </c>
      <c r="I71" s="29">
        <v>19.3</v>
      </c>
      <c r="J71" s="35" t="s">
        <v>82</v>
      </c>
      <c r="K71" s="29">
        <v>3.9E-2</v>
      </c>
      <c r="L71" s="29"/>
    </row>
    <row r="72" spans="1:12">
      <c r="A72" s="32"/>
      <c r="B72" s="32"/>
      <c r="C72" s="32"/>
      <c r="D72" s="29">
        <v>3000</v>
      </c>
      <c r="E72" s="29"/>
      <c r="F72" s="29">
        <f t="shared" si="2"/>
        <v>3000</v>
      </c>
      <c r="G72" s="29" t="s">
        <v>336</v>
      </c>
      <c r="H72" s="29">
        <v>18.3</v>
      </c>
      <c r="I72" s="29">
        <v>19.3</v>
      </c>
      <c r="J72" s="35" t="s">
        <v>82</v>
      </c>
      <c r="K72" s="29">
        <v>3.9E-2</v>
      </c>
      <c r="L72" s="29"/>
    </row>
    <row r="73" spans="1:12">
      <c r="A73" s="32"/>
      <c r="B73" s="32"/>
      <c r="C73" s="32"/>
      <c r="D73" s="29">
        <v>3000</v>
      </c>
      <c r="E73" s="29"/>
      <c r="F73" s="29">
        <f t="shared" si="2"/>
        <v>3000</v>
      </c>
      <c r="G73" s="29" t="s">
        <v>337</v>
      </c>
      <c r="H73" s="29">
        <v>18.3</v>
      </c>
      <c r="I73" s="29">
        <v>19.3</v>
      </c>
      <c r="J73" s="35" t="s">
        <v>82</v>
      </c>
      <c r="K73" s="29">
        <v>3.9E-2</v>
      </c>
      <c r="L73" s="29"/>
    </row>
    <row r="74" spans="1:12">
      <c r="A74" s="32"/>
      <c r="B74" s="32"/>
      <c r="C74" s="32"/>
      <c r="D74" s="29">
        <v>3000</v>
      </c>
      <c r="E74" s="29"/>
      <c r="F74" s="29">
        <f t="shared" si="2"/>
        <v>3000</v>
      </c>
      <c r="G74" s="29" t="s">
        <v>338</v>
      </c>
      <c r="H74" s="29">
        <v>18.3</v>
      </c>
      <c r="I74" s="29">
        <v>19.3</v>
      </c>
      <c r="J74" s="35" t="s">
        <v>82</v>
      </c>
      <c r="K74" s="29">
        <v>3.9E-2</v>
      </c>
      <c r="L74" s="29"/>
    </row>
    <row r="75" spans="1:12">
      <c r="A75" s="32"/>
      <c r="B75" s="32"/>
      <c r="C75" s="32"/>
      <c r="D75" s="29">
        <v>3000</v>
      </c>
      <c r="E75" s="29"/>
      <c r="F75" s="29">
        <f t="shared" si="2"/>
        <v>3000</v>
      </c>
      <c r="G75" s="29" t="s">
        <v>339</v>
      </c>
      <c r="H75" s="29">
        <v>18.3</v>
      </c>
      <c r="I75" s="29">
        <v>19.3</v>
      </c>
      <c r="J75" s="35" t="s">
        <v>82</v>
      </c>
      <c r="K75" s="29">
        <v>3.9E-2</v>
      </c>
      <c r="L75" s="29"/>
    </row>
    <row r="76" spans="1:12">
      <c r="A76" s="32"/>
      <c r="B76" s="32"/>
      <c r="C76" s="32"/>
      <c r="D76" s="29">
        <v>3000</v>
      </c>
      <c r="E76" s="29"/>
      <c r="F76" s="29">
        <f t="shared" si="2"/>
        <v>3000</v>
      </c>
      <c r="G76" s="29" t="s">
        <v>340</v>
      </c>
      <c r="H76" s="29">
        <v>18.3</v>
      </c>
      <c r="I76" s="29">
        <v>19.3</v>
      </c>
      <c r="J76" s="35" t="s">
        <v>82</v>
      </c>
      <c r="K76" s="29">
        <v>3.9E-2</v>
      </c>
      <c r="L76" s="29"/>
    </row>
    <row r="77" spans="1:12">
      <c r="A77" s="32"/>
      <c r="B77" s="32"/>
      <c r="C77" s="32"/>
      <c r="D77" s="29">
        <v>3000</v>
      </c>
      <c r="E77" s="29"/>
      <c r="F77" s="29">
        <f t="shared" si="2"/>
        <v>3000</v>
      </c>
      <c r="G77" s="29" t="s">
        <v>341</v>
      </c>
      <c r="H77" s="29">
        <v>18.3</v>
      </c>
      <c r="I77" s="29">
        <v>19.3</v>
      </c>
      <c r="J77" s="35" t="s">
        <v>82</v>
      </c>
      <c r="K77" s="29">
        <v>3.9E-2</v>
      </c>
      <c r="L77" s="29"/>
    </row>
    <row r="78" spans="1:12">
      <c r="A78" s="32"/>
      <c r="B78" s="32"/>
      <c r="C78" s="32"/>
      <c r="D78" s="29">
        <v>3000</v>
      </c>
      <c r="E78" s="29"/>
      <c r="F78" s="29">
        <f t="shared" si="2"/>
        <v>3000</v>
      </c>
      <c r="G78" s="29" t="s">
        <v>342</v>
      </c>
      <c r="H78" s="29">
        <v>18.3</v>
      </c>
      <c r="I78" s="29">
        <v>19.3</v>
      </c>
      <c r="J78" s="35" t="s">
        <v>82</v>
      </c>
      <c r="K78" s="29">
        <v>3.9E-2</v>
      </c>
      <c r="L78" s="29"/>
    </row>
    <row r="79" spans="1:12">
      <c r="A79" s="32"/>
      <c r="B79" s="32"/>
      <c r="C79" s="32"/>
      <c r="D79" s="29">
        <v>3000</v>
      </c>
      <c r="E79" s="29"/>
      <c r="F79" s="29">
        <f t="shared" si="2"/>
        <v>3000</v>
      </c>
      <c r="G79" s="29" t="s">
        <v>343</v>
      </c>
      <c r="H79" s="29">
        <v>18.3</v>
      </c>
      <c r="I79" s="29">
        <v>19.3</v>
      </c>
      <c r="J79" s="35" t="s">
        <v>82</v>
      </c>
      <c r="K79" s="29">
        <v>3.9E-2</v>
      </c>
      <c r="L79" s="29"/>
    </row>
    <row r="80" spans="1:12">
      <c r="A80" s="32"/>
      <c r="B80" s="32"/>
      <c r="C80" s="32"/>
      <c r="D80" s="29">
        <v>3000</v>
      </c>
      <c r="E80" s="29"/>
      <c r="F80" s="29">
        <f t="shared" si="2"/>
        <v>3000</v>
      </c>
      <c r="G80" s="29" t="s">
        <v>344</v>
      </c>
      <c r="H80" s="29">
        <v>18.3</v>
      </c>
      <c r="I80" s="29">
        <v>19.3</v>
      </c>
      <c r="J80" s="35" t="s">
        <v>82</v>
      </c>
      <c r="K80" s="29">
        <v>3.9E-2</v>
      </c>
      <c r="L80" s="29"/>
    </row>
    <row r="81" spans="1:12">
      <c r="A81" s="32"/>
      <c r="B81" s="32"/>
      <c r="C81" s="32"/>
      <c r="D81" s="29">
        <v>3181</v>
      </c>
      <c r="E81" s="29"/>
      <c r="F81" s="29">
        <f t="shared" si="2"/>
        <v>3181</v>
      </c>
      <c r="G81" s="29" t="s">
        <v>345</v>
      </c>
      <c r="H81" s="29">
        <v>18.8</v>
      </c>
      <c r="I81" s="29">
        <v>19.8</v>
      </c>
      <c r="J81" s="35" t="s">
        <v>82</v>
      </c>
      <c r="K81" s="29">
        <v>3.9E-2</v>
      </c>
      <c r="L81" s="29"/>
    </row>
    <row r="82" spans="1:12">
      <c r="A82" s="32" t="s">
        <v>40</v>
      </c>
      <c r="B82" s="32"/>
      <c r="C82" s="32"/>
      <c r="D82" s="32">
        <f>SUM(D56:D81)</f>
        <v>78181</v>
      </c>
      <c r="E82" s="32"/>
      <c r="F82" s="32">
        <f>SUM(F56:F81)</f>
        <v>78181</v>
      </c>
      <c r="G82" s="32"/>
      <c r="H82" s="32">
        <f>SUM(H56:H81)</f>
        <v>476.3</v>
      </c>
      <c r="I82" s="32">
        <f>SUM(I56:I81)</f>
        <v>502.3</v>
      </c>
      <c r="J82" s="32"/>
      <c r="K82" s="32">
        <f>SUM(K56:K81)</f>
        <v>1.014</v>
      </c>
      <c r="L82" s="32"/>
    </row>
    <row r="84" spans="1:12" ht="26.25">
      <c r="A84" s="132" t="s">
        <v>1</v>
      </c>
      <c r="B84" s="133"/>
      <c r="C84" s="133"/>
      <c r="D84" s="133"/>
      <c r="E84" s="133"/>
      <c r="F84" s="133"/>
      <c r="G84" s="134"/>
      <c r="H84" s="133"/>
      <c r="I84" s="133"/>
      <c r="J84" s="133"/>
      <c r="K84" s="133"/>
      <c r="L84" s="33"/>
    </row>
    <row r="85" spans="1:12" ht="15">
      <c r="A85" s="135" t="s">
        <v>2</v>
      </c>
      <c r="B85" s="135"/>
      <c r="C85" s="135"/>
      <c r="D85" s="136">
        <v>45759</v>
      </c>
      <c r="E85" s="136"/>
      <c r="F85" s="136"/>
      <c r="G85" s="137"/>
      <c r="H85" s="136"/>
      <c r="I85" s="136"/>
      <c r="J85" s="136"/>
      <c r="K85" s="136"/>
      <c r="L85" s="33"/>
    </row>
    <row r="86" spans="1:12">
      <c r="A86" s="124" t="s">
        <v>3</v>
      </c>
      <c r="B86" s="125"/>
      <c r="C86" s="125"/>
      <c r="D86" s="126"/>
      <c r="E86" s="127"/>
      <c r="F86" s="127"/>
      <c r="G86" s="127"/>
      <c r="H86" s="127"/>
      <c r="I86" s="127"/>
      <c r="J86" s="127"/>
      <c r="K86" s="127"/>
      <c r="L86" s="127"/>
    </row>
    <row r="87" spans="1:12">
      <c r="A87" s="125"/>
      <c r="B87" s="125"/>
      <c r="C87" s="125"/>
      <c r="D87" s="126"/>
      <c r="E87" s="127"/>
      <c r="F87" s="127"/>
      <c r="G87" s="127"/>
      <c r="H87" s="127"/>
      <c r="I87" s="127"/>
      <c r="J87" s="127"/>
      <c r="K87" s="127"/>
      <c r="L87" s="127"/>
    </row>
    <row r="88" spans="1:12" ht="24.75">
      <c r="A88" s="22" t="s">
        <v>17</v>
      </c>
      <c r="B88" s="23" t="s">
        <v>18</v>
      </c>
      <c r="C88" s="24" t="s">
        <v>19</v>
      </c>
      <c r="D88" s="25" t="s">
        <v>21</v>
      </c>
      <c r="E88" s="26" t="s">
        <v>22</v>
      </c>
      <c r="F88" s="26" t="s">
        <v>23</v>
      </c>
      <c r="G88" s="27" t="s">
        <v>24</v>
      </c>
      <c r="H88" s="28" t="s">
        <v>25</v>
      </c>
      <c r="I88" s="28" t="s">
        <v>26</v>
      </c>
      <c r="J88" s="28" t="s">
        <v>27</v>
      </c>
      <c r="K88" s="28" t="s">
        <v>28</v>
      </c>
      <c r="L88" s="34" t="s">
        <v>29</v>
      </c>
    </row>
    <row r="89" spans="1:12" ht="54">
      <c r="A89" s="29" t="s">
        <v>310</v>
      </c>
      <c r="B89" s="29" t="s">
        <v>153</v>
      </c>
      <c r="C89" s="30" t="s">
        <v>316</v>
      </c>
      <c r="D89" s="29">
        <v>3000</v>
      </c>
      <c r="E89" s="29"/>
      <c r="F89" s="29">
        <f t="shared" ref="F89:F94" si="3">D89+E89</f>
        <v>3000</v>
      </c>
      <c r="G89" s="31" t="s">
        <v>143</v>
      </c>
      <c r="H89" s="29">
        <v>18.3</v>
      </c>
      <c r="I89" s="29">
        <v>19.3</v>
      </c>
      <c r="J89" s="35" t="s">
        <v>82</v>
      </c>
      <c r="K89" s="29">
        <v>3.9E-2</v>
      </c>
      <c r="L89" s="36" t="s">
        <v>346</v>
      </c>
    </row>
    <row r="90" spans="1:12">
      <c r="A90" s="32"/>
      <c r="B90" s="32"/>
      <c r="C90" s="32"/>
      <c r="D90" s="29">
        <v>3000</v>
      </c>
      <c r="E90" s="29"/>
      <c r="F90" s="29">
        <f t="shared" si="3"/>
        <v>3000</v>
      </c>
      <c r="G90" s="29" t="s">
        <v>145</v>
      </c>
      <c r="H90" s="29">
        <v>18.3</v>
      </c>
      <c r="I90" s="29">
        <v>19.3</v>
      </c>
      <c r="J90" s="35" t="s">
        <v>82</v>
      </c>
      <c r="K90" s="29">
        <v>3.9E-2</v>
      </c>
      <c r="L90" s="29"/>
    </row>
    <row r="91" spans="1:12">
      <c r="A91" s="32"/>
      <c r="B91" s="32"/>
      <c r="C91" s="32"/>
      <c r="D91" s="29">
        <v>3000</v>
      </c>
      <c r="E91" s="29"/>
      <c r="F91" s="29">
        <f t="shared" si="3"/>
        <v>3000</v>
      </c>
      <c r="G91" s="29" t="s">
        <v>146</v>
      </c>
      <c r="H91" s="29">
        <v>18.3</v>
      </c>
      <c r="I91" s="29">
        <v>19.3</v>
      </c>
      <c r="J91" s="35" t="s">
        <v>82</v>
      </c>
      <c r="K91" s="29">
        <v>3.9E-2</v>
      </c>
      <c r="L91" s="29"/>
    </row>
    <row r="92" spans="1:12">
      <c r="A92" s="32"/>
      <c r="B92" s="32"/>
      <c r="C92" s="32"/>
      <c r="D92" s="29">
        <v>3000</v>
      </c>
      <c r="E92" s="29"/>
      <c r="F92" s="29">
        <f t="shared" si="3"/>
        <v>3000</v>
      </c>
      <c r="G92" s="29" t="s">
        <v>147</v>
      </c>
      <c r="H92" s="29">
        <v>18.3</v>
      </c>
      <c r="I92" s="29">
        <v>19.3</v>
      </c>
      <c r="J92" s="35" t="s">
        <v>82</v>
      </c>
      <c r="K92" s="29">
        <v>3.9E-2</v>
      </c>
      <c r="L92" s="29"/>
    </row>
    <row r="93" spans="1:12">
      <c r="A93" s="32"/>
      <c r="B93" s="32"/>
      <c r="C93" s="32"/>
      <c r="D93" s="29">
        <v>3000</v>
      </c>
      <c r="E93" s="29"/>
      <c r="F93" s="29">
        <f t="shared" si="3"/>
        <v>3000</v>
      </c>
      <c r="G93" s="29" t="s">
        <v>148</v>
      </c>
      <c r="H93" s="29">
        <v>18.3</v>
      </c>
      <c r="I93" s="29">
        <v>19.3</v>
      </c>
      <c r="J93" s="35" t="s">
        <v>82</v>
      </c>
      <c r="K93" s="29">
        <v>3.9E-2</v>
      </c>
      <c r="L93" s="29"/>
    </row>
    <row r="94" spans="1:12">
      <c r="A94" s="32"/>
      <c r="B94" s="32"/>
      <c r="C94" s="32"/>
      <c r="D94" s="29">
        <v>2971</v>
      </c>
      <c r="E94" s="29"/>
      <c r="F94" s="29">
        <f t="shared" si="3"/>
        <v>2971</v>
      </c>
      <c r="G94" s="29" t="s">
        <v>149</v>
      </c>
      <c r="H94" s="29">
        <v>18.3</v>
      </c>
      <c r="I94" s="29">
        <v>19.3</v>
      </c>
      <c r="J94" s="35" t="s">
        <v>82</v>
      </c>
      <c r="K94" s="29">
        <v>3.9E-2</v>
      </c>
      <c r="L94" s="29"/>
    </row>
    <row r="95" spans="1:12">
      <c r="A95" s="32" t="s">
        <v>40</v>
      </c>
      <c r="B95" s="32"/>
      <c r="C95" s="32"/>
      <c r="D95" s="32">
        <f>SUM(D89:D94)</f>
        <v>17971</v>
      </c>
      <c r="E95" s="32"/>
      <c r="F95" s="32">
        <f>SUM(F89:F94)</f>
        <v>17971</v>
      </c>
      <c r="G95" s="32">
        <v>6</v>
      </c>
      <c r="H95" s="32">
        <f>SUM(H89:H94)</f>
        <v>109.8</v>
      </c>
      <c r="I95" s="32">
        <f>SUM(I89:I94)</f>
        <v>115.8</v>
      </c>
      <c r="J95" s="32"/>
      <c r="K95" s="32">
        <f>SUM(K89:K94)</f>
        <v>0.23400000000000001</v>
      </c>
      <c r="L95" s="32"/>
    </row>
    <row r="97" spans="1:12" ht="26.25">
      <c r="A97" s="132" t="s">
        <v>1</v>
      </c>
      <c r="B97" s="133"/>
      <c r="C97" s="133"/>
      <c r="D97" s="133"/>
      <c r="E97" s="133"/>
      <c r="F97" s="133"/>
      <c r="G97" s="134"/>
      <c r="H97" s="133"/>
      <c r="I97" s="133"/>
      <c r="J97" s="133"/>
      <c r="K97" s="133"/>
      <c r="L97" s="33"/>
    </row>
    <row r="98" spans="1:12" ht="15">
      <c r="A98" s="135" t="s">
        <v>2</v>
      </c>
      <c r="B98" s="135"/>
      <c r="C98" s="135"/>
      <c r="D98" s="136">
        <v>45759</v>
      </c>
      <c r="E98" s="136"/>
      <c r="F98" s="136"/>
      <c r="G98" s="137"/>
      <c r="H98" s="136"/>
      <c r="I98" s="136"/>
      <c r="J98" s="136"/>
      <c r="K98" s="136"/>
      <c r="L98" s="33"/>
    </row>
    <row r="99" spans="1:12">
      <c r="A99" s="124" t="s">
        <v>3</v>
      </c>
      <c r="B99" s="125"/>
      <c r="C99" s="125"/>
      <c r="D99" s="126"/>
      <c r="E99" s="127"/>
      <c r="F99" s="127"/>
      <c r="G99" s="127"/>
      <c r="H99" s="127"/>
      <c r="I99" s="127"/>
      <c r="J99" s="127"/>
      <c r="K99" s="127"/>
      <c r="L99" s="127"/>
    </row>
    <row r="100" spans="1:12">
      <c r="A100" s="125"/>
      <c r="B100" s="125"/>
      <c r="C100" s="125"/>
      <c r="D100" s="126"/>
      <c r="E100" s="127"/>
      <c r="F100" s="127"/>
      <c r="G100" s="127"/>
      <c r="H100" s="127"/>
      <c r="I100" s="127"/>
      <c r="J100" s="127"/>
      <c r="K100" s="127"/>
      <c r="L100" s="127"/>
    </row>
    <row r="101" spans="1:12" ht="24.75">
      <c r="A101" s="22" t="s">
        <v>17</v>
      </c>
      <c r="B101" s="23" t="s">
        <v>18</v>
      </c>
      <c r="C101" s="24" t="s">
        <v>19</v>
      </c>
      <c r="D101" s="25" t="s">
        <v>21</v>
      </c>
      <c r="E101" s="26" t="s">
        <v>22</v>
      </c>
      <c r="F101" s="26" t="s">
        <v>23</v>
      </c>
      <c r="G101" s="27" t="s">
        <v>24</v>
      </c>
      <c r="H101" s="28" t="s">
        <v>25</v>
      </c>
      <c r="I101" s="28" t="s">
        <v>26</v>
      </c>
      <c r="J101" s="28" t="s">
        <v>27</v>
      </c>
      <c r="K101" s="28" t="s">
        <v>28</v>
      </c>
      <c r="L101" s="34" t="s">
        <v>29</v>
      </c>
    </row>
    <row r="102" spans="1:12" ht="40.5">
      <c r="A102" s="29" t="s">
        <v>310</v>
      </c>
      <c r="B102" s="29" t="s">
        <v>153</v>
      </c>
      <c r="C102" s="30" t="s">
        <v>311</v>
      </c>
      <c r="D102" s="29">
        <v>3000</v>
      </c>
      <c r="E102" s="29"/>
      <c r="F102" s="29">
        <f t="shared" ref="F102:F123" si="4">D102+E102</f>
        <v>3000</v>
      </c>
      <c r="G102" s="31" t="s">
        <v>347</v>
      </c>
      <c r="H102" s="29">
        <v>18.3</v>
      </c>
      <c r="I102" s="29">
        <v>19.3</v>
      </c>
      <c r="J102" s="35" t="s">
        <v>82</v>
      </c>
      <c r="K102" s="29">
        <v>3.9E-2</v>
      </c>
      <c r="L102" s="36" t="s">
        <v>348</v>
      </c>
    </row>
    <row r="103" spans="1:12">
      <c r="A103" s="32"/>
      <c r="B103" s="32"/>
      <c r="C103" s="32"/>
      <c r="D103" s="29">
        <v>3000</v>
      </c>
      <c r="E103" s="29"/>
      <c r="F103" s="29">
        <f t="shared" si="4"/>
        <v>3000</v>
      </c>
      <c r="G103" s="29" t="s">
        <v>349</v>
      </c>
      <c r="H103" s="29">
        <v>18.3</v>
      </c>
      <c r="I103" s="29">
        <v>19.3</v>
      </c>
      <c r="J103" s="35" t="s">
        <v>82</v>
      </c>
      <c r="K103" s="29">
        <v>3.9E-2</v>
      </c>
      <c r="L103" s="29"/>
    </row>
    <row r="104" spans="1:12">
      <c r="A104" s="32"/>
      <c r="B104" s="32"/>
      <c r="C104" s="32"/>
      <c r="D104" s="29">
        <v>3000</v>
      </c>
      <c r="E104" s="29"/>
      <c r="F104" s="29">
        <f t="shared" si="4"/>
        <v>3000</v>
      </c>
      <c r="G104" s="29" t="s">
        <v>350</v>
      </c>
      <c r="H104" s="29">
        <v>18.3</v>
      </c>
      <c r="I104" s="29">
        <v>19.3</v>
      </c>
      <c r="J104" s="35" t="s">
        <v>82</v>
      </c>
      <c r="K104" s="29">
        <v>3.9E-2</v>
      </c>
      <c r="L104" s="29"/>
    </row>
    <row r="105" spans="1:12">
      <c r="A105" s="32"/>
      <c r="B105" s="32"/>
      <c r="C105" s="32"/>
      <c r="D105" s="29">
        <v>3000</v>
      </c>
      <c r="E105" s="29"/>
      <c r="F105" s="29">
        <f t="shared" si="4"/>
        <v>3000</v>
      </c>
      <c r="G105" s="29" t="s">
        <v>351</v>
      </c>
      <c r="H105" s="29">
        <v>18.3</v>
      </c>
      <c r="I105" s="29">
        <v>19.3</v>
      </c>
      <c r="J105" s="35" t="s">
        <v>82</v>
      </c>
      <c r="K105" s="29">
        <v>3.9E-2</v>
      </c>
      <c r="L105" s="29"/>
    </row>
    <row r="106" spans="1:12">
      <c r="A106" s="32"/>
      <c r="B106" s="32"/>
      <c r="C106" s="32"/>
      <c r="D106" s="29">
        <v>3000</v>
      </c>
      <c r="E106" s="29"/>
      <c r="F106" s="29">
        <f t="shared" si="4"/>
        <v>3000</v>
      </c>
      <c r="G106" s="29" t="s">
        <v>352</v>
      </c>
      <c r="H106" s="29">
        <v>18.3</v>
      </c>
      <c r="I106" s="29">
        <v>19.3</v>
      </c>
      <c r="J106" s="35" t="s">
        <v>82</v>
      </c>
      <c r="K106" s="29">
        <v>3.9E-2</v>
      </c>
      <c r="L106" s="29"/>
    </row>
    <row r="107" spans="1:12">
      <c r="A107" s="32"/>
      <c r="B107" s="32"/>
      <c r="C107" s="32"/>
      <c r="D107" s="29">
        <v>3000</v>
      </c>
      <c r="E107" s="29"/>
      <c r="F107" s="29">
        <f t="shared" si="4"/>
        <v>3000</v>
      </c>
      <c r="G107" s="29" t="s">
        <v>353</v>
      </c>
      <c r="H107" s="29">
        <v>18.3</v>
      </c>
      <c r="I107" s="29">
        <v>19.3</v>
      </c>
      <c r="J107" s="35" t="s">
        <v>82</v>
      </c>
      <c r="K107" s="29">
        <v>3.9E-2</v>
      </c>
      <c r="L107" s="29"/>
    </row>
    <row r="108" spans="1:12">
      <c r="A108" s="32"/>
      <c r="B108" s="32"/>
      <c r="C108" s="32"/>
      <c r="D108" s="29">
        <v>3000</v>
      </c>
      <c r="E108" s="29"/>
      <c r="F108" s="29">
        <f t="shared" si="4"/>
        <v>3000</v>
      </c>
      <c r="G108" s="29" t="s">
        <v>354</v>
      </c>
      <c r="H108" s="29">
        <v>18.3</v>
      </c>
      <c r="I108" s="29">
        <v>19.3</v>
      </c>
      <c r="J108" s="35" t="s">
        <v>82</v>
      </c>
      <c r="K108" s="29">
        <v>3.9E-2</v>
      </c>
      <c r="L108" s="29"/>
    </row>
    <row r="109" spans="1:12">
      <c r="A109" s="32"/>
      <c r="B109" s="32"/>
      <c r="C109" s="32"/>
      <c r="D109" s="29">
        <v>3000</v>
      </c>
      <c r="E109" s="29"/>
      <c r="F109" s="29">
        <f t="shared" si="4"/>
        <v>3000</v>
      </c>
      <c r="G109" s="29" t="s">
        <v>355</v>
      </c>
      <c r="H109" s="29">
        <v>18.3</v>
      </c>
      <c r="I109" s="29">
        <v>19.3</v>
      </c>
      <c r="J109" s="35" t="s">
        <v>82</v>
      </c>
      <c r="K109" s="29">
        <v>3.9E-2</v>
      </c>
      <c r="L109" s="29"/>
    </row>
    <row r="110" spans="1:12">
      <c r="A110" s="32"/>
      <c r="B110" s="32"/>
      <c r="C110" s="32"/>
      <c r="D110" s="29">
        <v>3000</v>
      </c>
      <c r="E110" s="29"/>
      <c r="F110" s="29">
        <f t="shared" si="4"/>
        <v>3000</v>
      </c>
      <c r="G110" s="29" t="s">
        <v>356</v>
      </c>
      <c r="H110" s="29">
        <v>18.3</v>
      </c>
      <c r="I110" s="29">
        <v>19.3</v>
      </c>
      <c r="J110" s="35" t="s">
        <v>82</v>
      </c>
      <c r="K110" s="29">
        <v>3.9E-2</v>
      </c>
      <c r="L110" s="29"/>
    </row>
    <row r="111" spans="1:12">
      <c r="A111" s="32"/>
      <c r="B111" s="32"/>
      <c r="C111" s="32"/>
      <c r="D111" s="29">
        <v>3000</v>
      </c>
      <c r="E111" s="29"/>
      <c r="F111" s="29">
        <f t="shared" si="4"/>
        <v>3000</v>
      </c>
      <c r="G111" s="29" t="s">
        <v>357</v>
      </c>
      <c r="H111" s="29">
        <v>18.3</v>
      </c>
      <c r="I111" s="29">
        <v>19.3</v>
      </c>
      <c r="J111" s="35" t="s">
        <v>82</v>
      </c>
      <c r="K111" s="29">
        <v>3.9E-2</v>
      </c>
      <c r="L111" s="29"/>
    </row>
    <row r="112" spans="1:12">
      <c r="A112" s="32"/>
      <c r="B112" s="32"/>
      <c r="C112" s="32"/>
      <c r="D112" s="29">
        <v>3000</v>
      </c>
      <c r="E112" s="29"/>
      <c r="F112" s="29">
        <f t="shared" si="4"/>
        <v>3000</v>
      </c>
      <c r="G112" s="29" t="s">
        <v>358</v>
      </c>
      <c r="H112" s="29">
        <v>18.3</v>
      </c>
      <c r="I112" s="29">
        <v>19.3</v>
      </c>
      <c r="J112" s="35" t="s">
        <v>82</v>
      </c>
      <c r="K112" s="29">
        <v>3.9E-2</v>
      </c>
      <c r="L112" s="29"/>
    </row>
    <row r="113" spans="1:12">
      <c r="A113" s="32"/>
      <c r="B113" s="32"/>
      <c r="C113" s="32"/>
      <c r="D113" s="29">
        <v>3000</v>
      </c>
      <c r="E113" s="29"/>
      <c r="F113" s="29">
        <f t="shared" si="4"/>
        <v>3000</v>
      </c>
      <c r="G113" s="29" t="s">
        <v>359</v>
      </c>
      <c r="H113" s="29">
        <v>18.3</v>
      </c>
      <c r="I113" s="29">
        <v>19.3</v>
      </c>
      <c r="J113" s="35" t="s">
        <v>82</v>
      </c>
      <c r="K113" s="29">
        <v>3.9E-2</v>
      </c>
      <c r="L113" s="29"/>
    </row>
    <row r="114" spans="1:12">
      <c r="A114" s="32"/>
      <c r="B114" s="32"/>
      <c r="C114" s="32"/>
      <c r="D114" s="29">
        <v>3000</v>
      </c>
      <c r="E114" s="29"/>
      <c r="F114" s="29">
        <f t="shared" si="4"/>
        <v>3000</v>
      </c>
      <c r="G114" s="29" t="s">
        <v>360</v>
      </c>
      <c r="H114" s="29">
        <v>18.3</v>
      </c>
      <c r="I114" s="29">
        <v>19.3</v>
      </c>
      <c r="J114" s="35" t="s">
        <v>82</v>
      </c>
      <c r="K114" s="29">
        <v>3.9E-2</v>
      </c>
      <c r="L114" s="29"/>
    </row>
    <row r="115" spans="1:12">
      <c r="A115" s="32"/>
      <c r="B115" s="32"/>
      <c r="C115" s="32"/>
      <c r="D115" s="29">
        <v>3000</v>
      </c>
      <c r="E115" s="29"/>
      <c r="F115" s="29">
        <f t="shared" si="4"/>
        <v>3000</v>
      </c>
      <c r="G115" s="29" t="s">
        <v>361</v>
      </c>
      <c r="H115" s="29">
        <v>18.3</v>
      </c>
      <c r="I115" s="29">
        <v>19.3</v>
      </c>
      <c r="J115" s="35" t="s">
        <v>82</v>
      </c>
      <c r="K115" s="29">
        <v>3.9E-2</v>
      </c>
      <c r="L115" s="29"/>
    </row>
    <row r="116" spans="1:12">
      <c r="A116" s="32"/>
      <c r="B116" s="32"/>
      <c r="C116" s="32"/>
      <c r="D116" s="29">
        <v>3000</v>
      </c>
      <c r="E116" s="29"/>
      <c r="F116" s="29">
        <f t="shared" si="4"/>
        <v>3000</v>
      </c>
      <c r="G116" s="29" t="s">
        <v>362</v>
      </c>
      <c r="H116" s="29">
        <v>18.3</v>
      </c>
      <c r="I116" s="29">
        <v>19.3</v>
      </c>
      <c r="J116" s="35" t="s">
        <v>82</v>
      </c>
      <c r="K116" s="29">
        <v>3.9E-2</v>
      </c>
      <c r="L116" s="29"/>
    </row>
    <row r="117" spans="1:12">
      <c r="A117" s="32"/>
      <c r="B117" s="32"/>
      <c r="C117" s="32"/>
      <c r="D117" s="29">
        <v>3000</v>
      </c>
      <c r="E117" s="29"/>
      <c r="F117" s="29">
        <f t="shared" si="4"/>
        <v>3000</v>
      </c>
      <c r="G117" s="29" t="s">
        <v>363</v>
      </c>
      <c r="H117" s="29">
        <v>18.3</v>
      </c>
      <c r="I117" s="29">
        <v>19.3</v>
      </c>
      <c r="J117" s="35" t="s">
        <v>82</v>
      </c>
      <c r="K117" s="29">
        <v>3.9E-2</v>
      </c>
      <c r="L117" s="29"/>
    </row>
    <row r="118" spans="1:12">
      <c r="A118" s="32"/>
      <c r="B118" s="32"/>
      <c r="C118" s="32"/>
      <c r="D118" s="29">
        <v>3000</v>
      </c>
      <c r="E118" s="29"/>
      <c r="F118" s="29">
        <f t="shared" si="4"/>
        <v>3000</v>
      </c>
      <c r="G118" s="29" t="s">
        <v>364</v>
      </c>
      <c r="H118" s="29">
        <v>18.3</v>
      </c>
      <c r="I118" s="29">
        <v>19.3</v>
      </c>
      <c r="J118" s="35" t="s">
        <v>82</v>
      </c>
      <c r="K118" s="29">
        <v>3.9E-2</v>
      </c>
      <c r="L118" s="29"/>
    </row>
    <row r="119" spans="1:12">
      <c r="A119" s="32"/>
      <c r="B119" s="32"/>
      <c r="C119" s="32"/>
      <c r="D119" s="29">
        <v>3000</v>
      </c>
      <c r="E119" s="29"/>
      <c r="F119" s="29">
        <f t="shared" si="4"/>
        <v>3000</v>
      </c>
      <c r="G119" s="29" t="s">
        <v>365</v>
      </c>
      <c r="H119" s="29">
        <v>18.3</v>
      </c>
      <c r="I119" s="29">
        <v>19.3</v>
      </c>
      <c r="J119" s="35" t="s">
        <v>82</v>
      </c>
      <c r="K119" s="29">
        <v>3.9E-2</v>
      </c>
      <c r="L119" s="29"/>
    </row>
    <row r="120" spans="1:12">
      <c r="A120" s="32"/>
      <c r="B120" s="32"/>
      <c r="C120" s="32"/>
      <c r="D120" s="29">
        <v>3000</v>
      </c>
      <c r="E120" s="29"/>
      <c r="F120" s="29">
        <f t="shared" si="4"/>
        <v>3000</v>
      </c>
      <c r="G120" s="29" t="s">
        <v>366</v>
      </c>
      <c r="H120" s="29">
        <v>18.3</v>
      </c>
      <c r="I120" s="29">
        <v>19.3</v>
      </c>
      <c r="J120" s="35" t="s">
        <v>82</v>
      </c>
      <c r="K120" s="29">
        <v>3.9E-2</v>
      </c>
      <c r="L120" s="29"/>
    </row>
    <row r="121" spans="1:12">
      <c r="A121" s="32"/>
      <c r="B121" s="32"/>
      <c r="C121" s="32"/>
      <c r="D121" s="29">
        <v>3000</v>
      </c>
      <c r="E121" s="29"/>
      <c r="F121" s="29">
        <f t="shared" si="4"/>
        <v>3000</v>
      </c>
      <c r="G121" s="29" t="s">
        <v>367</v>
      </c>
      <c r="H121" s="29">
        <v>18.3</v>
      </c>
      <c r="I121" s="29">
        <v>19.3</v>
      </c>
      <c r="J121" s="35" t="s">
        <v>82</v>
      </c>
      <c r="K121" s="29">
        <v>3.9E-2</v>
      </c>
      <c r="L121" s="29"/>
    </row>
    <row r="122" spans="1:12">
      <c r="A122" s="32"/>
      <c r="B122" s="32"/>
      <c r="C122" s="32"/>
      <c r="D122" s="29">
        <v>3000</v>
      </c>
      <c r="E122" s="29"/>
      <c r="F122" s="29">
        <f t="shared" si="4"/>
        <v>3000</v>
      </c>
      <c r="G122" s="29" t="s">
        <v>368</v>
      </c>
      <c r="H122" s="29">
        <v>18.3</v>
      </c>
      <c r="I122" s="29">
        <v>19.3</v>
      </c>
      <c r="J122" s="35" t="s">
        <v>82</v>
      </c>
      <c r="K122" s="29">
        <v>3.9E-2</v>
      </c>
      <c r="L122" s="29"/>
    </row>
    <row r="123" spans="1:12">
      <c r="A123" s="32"/>
      <c r="B123" s="32"/>
      <c r="C123" s="32"/>
      <c r="D123" s="29">
        <v>436</v>
      </c>
      <c r="E123" s="29"/>
      <c r="F123" s="29">
        <f t="shared" si="4"/>
        <v>436</v>
      </c>
      <c r="G123" s="29" t="s">
        <v>369</v>
      </c>
      <c r="H123" s="29">
        <v>5</v>
      </c>
      <c r="I123" s="29">
        <v>6</v>
      </c>
      <c r="J123" s="35" t="s">
        <v>82</v>
      </c>
      <c r="K123" s="29">
        <v>3.9E-2</v>
      </c>
      <c r="L123" s="29"/>
    </row>
    <row r="124" spans="1:12">
      <c r="A124" s="32" t="s">
        <v>40</v>
      </c>
      <c r="B124" s="32"/>
      <c r="C124" s="32"/>
      <c r="D124" s="32">
        <f>SUM(D102:D123)</f>
        <v>63436</v>
      </c>
      <c r="E124" s="32"/>
      <c r="F124" s="32">
        <f>SUM(F102:F123)</f>
        <v>63436</v>
      </c>
      <c r="G124" s="32">
        <v>22</v>
      </c>
      <c r="H124" s="32">
        <f>SUM(H102:H123)</f>
        <v>389.3</v>
      </c>
      <c r="I124" s="32">
        <f>SUM(I102:I123)</f>
        <v>411.3</v>
      </c>
      <c r="J124" s="32"/>
      <c r="K124" s="32">
        <f>SUM(K102:K123)</f>
        <v>0.85799999999999998</v>
      </c>
      <c r="L124" s="32"/>
    </row>
    <row r="126" spans="1:12" ht="26.25">
      <c r="A126" s="132" t="s">
        <v>1</v>
      </c>
      <c r="B126" s="133"/>
      <c r="C126" s="133"/>
      <c r="D126" s="133"/>
      <c r="E126" s="133"/>
      <c r="F126" s="133"/>
      <c r="G126" s="134"/>
      <c r="H126" s="133"/>
      <c r="I126" s="133"/>
      <c r="J126" s="133"/>
      <c r="K126" s="133"/>
      <c r="L126" s="33"/>
    </row>
    <row r="127" spans="1:12" ht="15">
      <c r="A127" s="135" t="s">
        <v>2</v>
      </c>
      <c r="B127" s="135"/>
      <c r="C127" s="135"/>
      <c r="D127" s="136">
        <v>45759</v>
      </c>
      <c r="E127" s="136"/>
      <c r="F127" s="136"/>
      <c r="G127" s="137"/>
      <c r="H127" s="136"/>
      <c r="I127" s="136"/>
      <c r="J127" s="136"/>
      <c r="K127" s="136"/>
      <c r="L127" s="33"/>
    </row>
    <row r="128" spans="1:12">
      <c r="A128" s="124" t="s">
        <v>3</v>
      </c>
      <c r="B128" s="125"/>
      <c r="C128" s="125"/>
      <c r="D128" s="126"/>
      <c r="E128" s="127"/>
      <c r="F128" s="127"/>
      <c r="G128" s="127"/>
      <c r="H128" s="127"/>
      <c r="I128" s="127"/>
      <c r="J128" s="127"/>
      <c r="K128" s="127"/>
      <c r="L128" s="127"/>
    </row>
    <row r="129" spans="1:12">
      <c r="A129" s="125"/>
      <c r="B129" s="125"/>
      <c r="C129" s="125"/>
      <c r="D129" s="126"/>
      <c r="E129" s="127"/>
      <c r="F129" s="127"/>
      <c r="G129" s="127"/>
      <c r="H129" s="127"/>
      <c r="I129" s="127"/>
      <c r="J129" s="127"/>
      <c r="K129" s="127"/>
      <c r="L129" s="127"/>
    </row>
    <row r="130" spans="1:12" ht="24.75">
      <c r="A130" s="22" t="s">
        <v>17</v>
      </c>
      <c r="B130" s="23" t="s">
        <v>18</v>
      </c>
      <c r="C130" s="24" t="s">
        <v>19</v>
      </c>
      <c r="D130" s="25" t="s">
        <v>21</v>
      </c>
      <c r="E130" s="26" t="s">
        <v>22</v>
      </c>
      <c r="F130" s="26" t="s">
        <v>23</v>
      </c>
      <c r="G130" s="27" t="s">
        <v>24</v>
      </c>
      <c r="H130" s="28" t="s">
        <v>25</v>
      </c>
      <c r="I130" s="28" t="s">
        <v>26</v>
      </c>
      <c r="J130" s="28" t="s">
        <v>27</v>
      </c>
      <c r="K130" s="28" t="s">
        <v>28</v>
      </c>
      <c r="L130" s="34" t="s">
        <v>29</v>
      </c>
    </row>
    <row r="131" spans="1:12" ht="40.5">
      <c r="A131" s="29" t="s">
        <v>310</v>
      </c>
      <c r="B131" s="29" t="s">
        <v>153</v>
      </c>
      <c r="C131" s="30" t="s">
        <v>311</v>
      </c>
      <c r="D131" s="29">
        <v>3000</v>
      </c>
      <c r="E131" s="29"/>
      <c r="F131" s="29">
        <f t="shared" ref="F131:F134" si="5">D131+E131</f>
        <v>3000</v>
      </c>
      <c r="G131" s="31" t="s">
        <v>137</v>
      </c>
      <c r="H131" s="29">
        <v>18.3</v>
      </c>
      <c r="I131" s="29">
        <v>19.3</v>
      </c>
      <c r="J131" s="35" t="s">
        <v>82</v>
      </c>
      <c r="K131" s="29">
        <v>3.9E-2</v>
      </c>
      <c r="L131" s="36" t="s">
        <v>370</v>
      </c>
    </row>
    <row r="132" spans="1:12">
      <c r="A132" s="32"/>
      <c r="B132" s="32"/>
      <c r="C132" s="32"/>
      <c r="D132" s="29">
        <v>3000</v>
      </c>
      <c r="E132" s="29"/>
      <c r="F132" s="29">
        <f t="shared" si="5"/>
        <v>3000</v>
      </c>
      <c r="G132" s="29" t="s">
        <v>139</v>
      </c>
      <c r="H132" s="29">
        <v>18.3</v>
      </c>
      <c r="I132" s="29">
        <v>19.3</v>
      </c>
      <c r="J132" s="35" t="s">
        <v>82</v>
      </c>
      <c r="K132" s="29">
        <v>3.9E-2</v>
      </c>
      <c r="L132" s="29"/>
    </row>
    <row r="133" spans="1:12">
      <c r="A133" s="32"/>
      <c r="B133" s="32"/>
      <c r="C133" s="32"/>
      <c r="D133" s="29">
        <v>3000</v>
      </c>
      <c r="E133" s="29"/>
      <c r="F133" s="29">
        <f t="shared" si="5"/>
        <v>3000</v>
      </c>
      <c r="G133" s="29" t="s">
        <v>140</v>
      </c>
      <c r="H133" s="29">
        <v>18.3</v>
      </c>
      <c r="I133" s="29">
        <v>19.3</v>
      </c>
      <c r="J133" s="35" t="s">
        <v>82</v>
      </c>
      <c r="K133" s="29">
        <v>3.9E-2</v>
      </c>
      <c r="L133" s="29"/>
    </row>
    <row r="134" spans="1:12">
      <c r="A134" s="32"/>
      <c r="B134" s="32"/>
      <c r="C134" s="32"/>
      <c r="D134" s="29">
        <v>2881</v>
      </c>
      <c r="E134" s="29"/>
      <c r="F134" s="29">
        <f t="shared" si="5"/>
        <v>2881</v>
      </c>
      <c r="G134" s="29" t="s">
        <v>141</v>
      </c>
      <c r="H134" s="29">
        <v>18</v>
      </c>
      <c r="I134" s="29">
        <v>19</v>
      </c>
      <c r="J134" s="35" t="s">
        <v>82</v>
      </c>
      <c r="K134" s="29">
        <v>3.9E-2</v>
      </c>
      <c r="L134" s="29"/>
    </row>
    <row r="135" spans="1:12">
      <c r="A135" s="32" t="s">
        <v>40</v>
      </c>
      <c r="B135" s="32"/>
      <c r="C135" s="32"/>
      <c r="D135" s="32">
        <f>SUM(D131:D134)</f>
        <v>11881</v>
      </c>
      <c r="E135" s="32"/>
      <c r="F135" s="32">
        <f>SUM(F131:F134)</f>
        <v>11881</v>
      </c>
      <c r="G135" s="32">
        <v>4</v>
      </c>
      <c r="H135" s="32">
        <f>SUM(H131:H134)</f>
        <v>72.900000000000006</v>
      </c>
      <c r="I135" s="32">
        <f>SUM(I131:I134)</f>
        <v>76.900000000000006</v>
      </c>
      <c r="J135" s="32"/>
      <c r="K135" s="32">
        <f>SUM(K131:K134)</f>
        <v>0.156</v>
      </c>
      <c r="L135" s="32"/>
    </row>
    <row r="137" spans="1:12" ht="26.25">
      <c r="A137" s="132" t="s">
        <v>1</v>
      </c>
      <c r="B137" s="133"/>
      <c r="C137" s="133"/>
      <c r="D137" s="133"/>
      <c r="E137" s="133"/>
      <c r="F137" s="133"/>
      <c r="G137" s="134"/>
      <c r="H137" s="133"/>
      <c r="I137" s="133"/>
      <c r="J137" s="133"/>
      <c r="K137" s="133"/>
      <c r="L137" s="33"/>
    </row>
    <row r="138" spans="1:12" ht="15">
      <c r="A138" s="135" t="s">
        <v>2</v>
      </c>
      <c r="B138" s="135"/>
      <c r="C138" s="135"/>
      <c r="D138" s="136">
        <v>45759</v>
      </c>
      <c r="E138" s="136"/>
      <c r="F138" s="136"/>
      <c r="G138" s="137"/>
      <c r="H138" s="136"/>
      <c r="I138" s="136"/>
      <c r="J138" s="136"/>
      <c r="K138" s="136"/>
      <c r="L138" s="33"/>
    </row>
    <row r="139" spans="1:12">
      <c r="A139" s="124" t="s">
        <v>3</v>
      </c>
      <c r="B139" s="125"/>
      <c r="C139" s="125"/>
      <c r="D139" s="126"/>
      <c r="E139" s="127"/>
      <c r="F139" s="127"/>
      <c r="G139" s="127"/>
      <c r="H139" s="127"/>
      <c r="I139" s="127"/>
      <c r="J139" s="127"/>
      <c r="K139" s="127"/>
      <c r="L139" s="127"/>
    </row>
    <row r="140" spans="1:12">
      <c r="A140" s="125"/>
      <c r="B140" s="125"/>
      <c r="C140" s="125"/>
      <c r="D140" s="126"/>
      <c r="E140" s="127"/>
      <c r="F140" s="127"/>
      <c r="G140" s="127"/>
      <c r="H140" s="127"/>
      <c r="I140" s="127"/>
      <c r="J140" s="127"/>
      <c r="K140" s="127"/>
      <c r="L140" s="127"/>
    </row>
    <row r="141" spans="1:12" ht="24.75">
      <c r="A141" s="22" t="s">
        <v>17</v>
      </c>
      <c r="B141" s="23" t="s">
        <v>18</v>
      </c>
      <c r="C141" s="24" t="s">
        <v>19</v>
      </c>
      <c r="D141" s="25" t="s">
        <v>21</v>
      </c>
      <c r="E141" s="26" t="s">
        <v>22</v>
      </c>
      <c r="F141" s="26" t="s">
        <v>23</v>
      </c>
      <c r="G141" s="27" t="s">
        <v>24</v>
      </c>
      <c r="H141" s="28" t="s">
        <v>25</v>
      </c>
      <c r="I141" s="28" t="s">
        <v>26</v>
      </c>
      <c r="J141" s="28" t="s">
        <v>27</v>
      </c>
      <c r="K141" s="28" t="s">
        <v>28</v>
      </c>
      <c r="L141" s="34" t="s">
        <v>29</v>
      </c>
    </row>
    <row r="142" spans="1:12" ht="27">
      <c r="A142" s="29" t="s">
        <v>310</v>
      </c>
      <c r="B142" s="29" t="s">
        <v>371</v>
      </c>
      <c r="C142" s="30" t="s">
        <v>311</v>
      </c>
      <c r="D142" s="29">
        <v>3000</v>
      </c>
      <c r="E142" s="29"/>
      <c r="F142" s="29">
        <f t="shared" ref="F142:F145" si="6">D142+E142</f>
        <v>3000</v>
      </c>
      <c r="G142" s="31" t="s">
        <v>137</v>
      </c>
      <c r="H142" s="29">
        <v>18.3</v>
      </c>
      <c r="I142" s="29">
        <v>19.3</v>
      </c>
      <c r="J142" s="35" t="s">
        <v>82</v>
      </c>
      <c r="K142" s="29">
        <v>3.9E-2</v>
      </c>
      <c r="L142" s="36" t="s">
        <v>372</v>
      </c>
    </row>
    <row r="143" spans="1:12">
      <c r="A143" s="32"/>
      <c r="B143" s="32"/>
      <c r="C143" s="32"/>
      <c r="D143" s="29">
        <v>3000</v>
      </c>
      <c r="E143" s="29"/>
      <c r="F143" s="29">
        <f t="shared" si="6"/>
        <v>3000</v>
      </c>
      <c r="G143" s="29" t="s">
        <v>139</v>
      </c>
      <c r="H143" s="29">
        <v>18.3</v>
      </c>
      <c r="I143" s="29">
        <v>19.3</v>
      </c>
      <c r="J143" s="35" t="s">
        <v>82</v>
      </c>
      <c r="K143" s="29">
        <v>3.9E-2</v>
      </c>
      <c r="L143" s="29"/>
    </row>
    <row r="144" spans="1:12">
      <c r="A144" s="32"/>
      <c r="B144" s="32"/>
      <c r="C144" s="32"/>
      <c r="D144" s="29">
        <v>3000</v>
      </c>
      <c r="E144" s="29"/>
      <c r="F144" s="29">
        <f t="shared" si="6"/>
        <v>3000</v>
      </c>
      <c r="G144" s="29" t="s">
        <v>140</v>
      </c>
      <c r="H144" s="29">
        <v>18.3</v>
      </c>
      <c r="I144" s="29">
        <v>19.3</v>
      </c>
      <c r="J144" s="35" t="s">
        <v>82</v>
      </c>
      <c r="K144" s="29">
        <v>3.9E-2</v>
      </c>
      <c r="L144" s="29"/>
    </row>
    <row r="145" spans="1:12">
      <c r="A145" s="32"/>
      <c r="B145" s="32"/>
      <c r="C145" s="32"/>
      <c r="D145" s="29">
        <v>2453</v>
      </c>
      <c r="E145" s="29"/>
      <c r="F145" s="29">
        <f t="shared" si="6"/>
        <v>2453</v>
      </c>
      <c r="G145" s="29" t="s">
        <v>141</v>
      </c>
      <c r="H145" s="29">
        <v>17.600000000000001</v>
      </c>
      <c r="I145" s="29">
        <v>18.600000000000001</v>
      </c>
      <c r="J145" s="35" t="s">
        <v>82</v>
      </c>
      <c r="K145" s="29">
        <v>3.9E-2</v>
      </c>
      <c r="L145" s="29"/>
    </row>
    <row r="146" spans="1:12">
      <c r="A146" s="32" t="s">
        <v>40</v>
      </c>
      <c r="B146" s="32"/>
      <c r="C146" s="32"/>
      <c r="D146" s="32">
        <f t="shared" ref="D146:I146" si="7">SUM(D142:D145)</f>
        <v>11453</v>
      </c>
      <c r="E146" s="32"/>
      <c r="F146" s="32">
        <f t="shared" si="7"/>
        <v>11453</v>
      </c>
      <c r="G146" s="32">
        <v>4</v>
      </c>
      <c r="H146" s="32">
        <f t="shared" si="7"/>
        <v>72.5</v>
      </c>
      <c r="I146" s="32">
        <f t="shared" si="7"/>
        <v>76.5</v>
      </c>
      <c r="J146" s="32"/>
      <c r="K146" s="32">
        <f>SUM(K142:K145)</f>
        <v>0.156</v>
      </c>
      <c r="L146" s="32"/>
    </row>
    <row r="148" spans="1:12" ht="26.25">
      <c r="A148" s="132" t="s">
        <v>1</v>
      </c>
      <c r="B148" s="133"/>
      <c r="C148" s="133"/>
      <c r="D148" s="133"/>
      <c r="E148" s="133"/>
      <c r="F148" s="133"/>
      <c r="G148" s="134"/>
      <c r="H148" s="133"/>
      <c r="I148" s="133"/>
      <c r="J148" s="133"/>
      <c r="K148" s="133"/>
      <c r="L148" s="33"/>
    </row>
    <row r="149" spans="1:12" ht="15">
      <c r="A149" s="135" t="s">
        <v>2</v>
      </c>
      <c r="B149" s="135"/>
      <c r="C149" s="135"/>
      <c r="D149" s="136">
        <v>45759</v>
      </c>
      <c r="E149" s="136"/>
      <c r="F149" s="136"/>
      <c r="G149" s="137"/>
      <c r="H149" s="136"/>
      <c r="I149" s="136"/>
      <c r="J149" s="136"/>
      <c r="K149" s="136"/>
      <c r="L149" s="33"/>
    </row>
    <row r="150" spans="1:12">
      <c r="A150" s="124" t="s">
        <v>3</v>
      </c>
      <c r="B150" s="125"/>
      <c r="C150" s="125"/>
      <c r="D150" s="126"/>
      <c r="E150" s="127"/>
      <c r="F150" s="127"/>
      <c r="G150" s="127"/>
      <c r="H150" s="127"/>
      <c r="I150" s="127"/>
      <c r="J150" s="127"/>
      <c r="K150" s="127"/>
      <c r="L150" s="127"/>
    </row>
    <row r="151" spans="1:12">
      <c r="A151" s="125"/>
      <c r="B151" s="125"/>
      <c r="C151" s="125"/>
      <c r="D151" s="126"/>
      <c r="E151" s="127"/>
      <c r="F151" s="127"/>
      <c r="G151" s="127"/>
      <c r="H151" s="127"/>
      <c r="I151" s="127"/>
      <c r="J151" s="127"/>
      <c r="K151" s="127"/>
      <c r="L151" s="127"/>
    </row>
    <row r="152" spans="1:12" ht="24.75">
      <c r="A152" s="22" t="s">
        <v>17</v>
      </c>
      <c r="B152" s="23" t="s">
        <v>18</v>
      </c>
      <c r="C152" s="24" t="s">
        <v>19</v>
      </c>
      <c r="D152" s="25" t="s">
        <v>21</v>
      </c>
      <c r="E152" s="26" t="s">
        <v>22</v>
      </c>
      <c r="F152" s="26" t="s">
        <v>23</v>
      </c>
      <c r="G152" s="27" t="s">
        <v>24</v>
      </c>
      <c r="H152" s="28" t="s">
        <v>25</v>
      </c>
      <c r="I152" s="28" t="s">
        <v>26</v>
      </c>
      <c r="J152" s="28" t="s">
        <v>27</v>
      </c>
      <c r="K152" s="28" t="s">
        <v>28</v>
      </c>
      <c r="L152" s="34" t="s">
        <v>29</v>
      </c>
    </row>
    <row r="153" spans="1:12" ht="27">
      <c r="A153" s="29" t="s">
        <v>310</v>
      </c>
      <c r="B153" s="29" t="s">
        <v>371</v>
      </c>
      <c r="C153" s="30" t="s">
        <v>311</v>
      </c>
      <c r="D153" s="29">
        <v>1620</v>
      </c>
      <c r="E153" s="29"/>
      <c r="F153" s="29">
        <f>D153+E153</f>
        <v>1620</v>
      </c>
      <c r="G153" s="31" t="s">
        <v>34</v>
      </c>
      <c r="H153" s="29">
        <v>10</v>
      </c>
      <c r="I153" s="29">
        <v>11</v>
      </c>
      <c r="J153" s="35" t="s">
        <v>82</v>
      </c>
      <c r="K153" s="29">
        <v>3.9E-2</v>
      </c>
      <c r="L153" s="36" t="s">
        <v>373</v>
      </c>
    </row>
  </sheetData>
  <mergeCells count="50">
    <mergeCell ref="A1:K1"/>
    <mergeCell ref="A2:C2"/>
    <mergeCell ref="D2:K2"/>
    <mergeCell ref="A25:K25"/>
    <mergeCell ref="A26:C26"/>
    <mergeCell ref="D26:K26"/>
    <mergeCell ref="A3:C4"/>
    <mergeCell ref="D3:L4"/>
    <mergeCell ref="A51:K51"/>
    <mergeCell ref="A52:C52"/>
    <mergeCell ref="D52:K52"/>
    <mergeCell ref="A84:K84"/>
    <mergeCell ref="A85:C85"/>
    <mergeCell ref="D85:K85"/>
    <mergeCell ref="A53:C54"/>
    <mergeCell ref="D53:L54"/>
    <mergeCell ref="A97:K97"/>
    <mergeCell ref="A98:C98"/>
    <mergeCell ref="D98:K98"/>
    <mergeCell ref="A126:K126"/>
    <mergeCell ref="A127:C127"/>
    <mergeCell ref="D127:K127"/>
    <mergeCell ref="A27:C28"/>
    <mergeCell ref="D27:L28"/>
    <mergeCell ref="A35:C36"/>
    <mergeCell ref="D35:L36"/>
    <mergeCell ref="A45:C46"/>
    <mergeCell ref="D45:L46"/>
    <mergeCell ref="A33:K33"/>
    <mergeCell ref="A34:C34"/>
    <mergeCell ref="D34:K34"/>
    <mergeCell ref="A43:K43"/>
    <mergeCell ref="A44:C44"/>
    <mergeCell ref="D44:K44"/>
    <mergeCell ref="A150:C151"/>
    <mergeCell ref="D150:L151"/>
    <mergeCell ref="A86:C87"/>
    <mergeCell ref="D86:L87"/>
    <mergeCell ref="A99:C100"/>
    <mergeCell ref="D99:L100"/>
    <mergeCell ref="A128:C129"/>
    <mergeCell ref="D128:L129"/>
    <mergeCell ref="A137:K137"/>
    <mergeCell ref="A138:C138"/>
    <mergeCell ref="D138:K138"/>
    <mergeCell ref="A148:K148"/>
    <mergeCell ref="A149:C149"/>
    <mergeCell ref="D149:K149"/>
    <mergeCell ref="A139:C140"/>
    <mergeCell ref="D139:L140"/>
  </mergeCells>
  <phoneticPr fontId="29" type="noConversion"/>
  <pageMargins left="0.75" right="0.75" top="1" bottom="1" header="0.5" footer="0.5"/>
  <pageSetup paperSize="16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M24"/>
  <sheetViews>
    <sheetView workbookViewId="0">
      <selection activeCell="N17" sqref="N17"/>
    </sheetView>
  </sheetViews>
  <sheetFormatPr defaultColWidth="9" defaultRowHeight="13.5"/>
  <cols>
    <col min="1" max="1" width="10.375" customWidth="1"/>
    <col min="2" max="2" width="38.75" customWidth="1"/>
    <col min="3" max="3" width="13.75" customWidth="1"/>
    <col min="4" max="4" width="8.375" customWidth="1"/>
    <col min="5" max="5" width="7.625" customWidth="1"/>
    <col min="6" max="6" width="8.75" customWidth="1"/>
    <col min="7" max="7" width="7.625" customWidth="1"/>
    <col min="8" max="9" width="8.625" customWidth="1"/>
    <col min="10" max="10" width="8.5" customWidth="1"/>
    <col min="11" max="11" width="9.375" customWidth="1"/>
    <col min="12" max="12" width="8.625" customWidth="1"/>
    <col min="13" max="13" width="6.375" customWidth="1"/>
  </cols>
  <sheetData>
    <row r="1" spans="1:13" ht="26.25">
      <c r="A1" s="114" t="s">
        <v>0</v>
      </c>
      <c r="B1" s="115"/>
      <c r="C1" s="116"/>
      <c r="D1" s="116"/>
      <c r="E1" s="116"/>
      <c r="F1" s="116"/>
      <c r="G1" s="116"/>
      <c r="H1" s="114"/>
      <c r="I1" s="116"/>
      <c r="J1" s="116"/>
      <c r="K1" s="116"/>
      <c r="L1" s="116"/>
      <c r="M1" s="1"/>
    </row>
    <row r="2" spans="1:13" ht="26.25">
      <c r="A2" s="114" t="s">
        <v>1</v>
      </c>
      <c r="B2" s="115"/>
      <c r="C2" s="116"/>
      <c r="D2" s="116"/>
      <c r="E2" s="116"/>
      <c r="F2" s="116"/>
      <c r="G2" s="116"/>
      <c r="H2" s="114"/>
      <c r="I2" s="116"/>
      <c r="J2" s="116"/>
      <c r="K2" s="116"/>
      <c r="L2" s="116"/>
      <c r="M2" s="1"/>
    </row>
    <row r="3" spans="1:13" ht="15">
      <c r="A3" s="117" t="s">
        <v>2</v>
      </c>
      <c r="B3" s="118"/>
      <c r="C3" s="117"/>
      <c r="D3" s="117"/>
      <c r="E3" s="119">
        <v>45749</v>
      </c>
      <c r="F3" s="119"/>
      <c r="G3" s="119"/>
      <c r="H3" s="119"/>
      <c r="I3" s="119"/>
      <c r="J3" s="119"/>
      <c r="K3" s="119"/>
      <c r="L3" s="119"/>
      <c r="M3" s="1"/>
    </row>
    <row r="4" spans="1:13">
      <c r="A4" s="120" t="s">
        <v>3</v>
      </c>
      <c r="B4" s="121"/>
      <c r="C4" s="122"/>
      <c r="D4" s="122"/>
      <c r="E4" s="123"/>
      <c r="F4" s="123"/>
      <c r="G4" s="123"/>
      <c r="H4" s="123"/>
      <c r="I4" s="123"/>
      <c r="J4" s="123"/>
      <c r="K4" s="123"/>
      <c r="L4" s="123"/>
      <c r="M4" s="123"/>
    </row>
    <row r="5" spans="1:13">
      <c r="A5" s="122"/>
      <c r="B5" s="121"/>
      <c r="C5" s="122"/>
      <c r="D5" s="122"/>
      <c r="E5" s="123"/>
      <c r="F5" s="123"/>
      <c r="G5" s="123"/>
      <c r="H5" s="123"/>
      <c r="I5" s="123"/>
      <c r="J5" s="123"/>
      <c r="K5" s="123"/>
      <c r="L5" s="123"/>
      <c r="M5" s="123"/>
    </row>
    <row r="6" spans="1:13" ht="15">
      <c r="A6" s="1"/>
      <c r="B6" s="2"/>
      <c r="C6" s="1"/>
      <c r="D6" s="1"/>
      <c r="E6" s="3"/>
      <c r="F6" s="4"/>
      <c r="G6" s="3"/>
      <c r="H6" s="3"/>
      <c r="I6" s="3"/>
      <c r="J6" s="3"/>
      <c r="K6" s="3"/>
      <c r="L6" s="3"/>
      <c r="M6" s="15"/>
    </row>
    <row r="7" spans="1:13" ht="38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>
      <c r="A8" s="9" t="s">
        <v>17</v>
      </c>
      <c r="B8" s="10" t="s">
        <v>18</v>
      </c>
      <c r="C8" s="10" t="s">
        <v>19</v>
      </c>
      <c r="D8" s="11" t="s">
        <v>20</v>
      </c>
      <c r="E8" s="12" t="s">
        <v>21</v>
      </c>
      <c r="F8" s="13" t="s">
        <v>22</v>
      </c>
      <c r="G8" s="13" t="s">
        <v>23</v>
      </c>
      <c r="H8" s="14" t="s">
        <v>24</v>
      </c>
      <c r="I8" s="18" t="s">
        <v>25</v>
      </c>
      <c r="J8" s="18" t="s">
        <v>26</v>
      </c>
      <c r="K8" s="18" t="s">
        <v>27</v>
      </c>
      <c r="L8" s="18" t="s">
        <v>28</v>
      </c>
      <c r="M8" s="19" t="s">
        <v>29</v>
      </c>
    </row>
    <row r="9" spans="1:13" ht="27">
      <c r="A9" s="15" t="s">
        <v>374</v>
      </c>
      <c r="B9" s="16" t="s">
        <v>375</v>
      </c>
      <c r="C9" s="15" t="s">
        <v>376</v>
      </c>
      <c r="D9" s="15" t="s">
        <v>39</v>
      </c>
      <c r="E9" s="15">
        <v>7756</v>
      </c>
      <c r="F9" s="15">
        <f t="shared" ref="F9:F11" si="0">G9-E9</f>
        <v>344</v>
      </c>
      <c r="G9" s="15">
        <v>8100</v>
      </c>
      <c r="H9" s="111" t="s">
        <v>81</v>
      </c>
      <c r="I9" s="108">
        <v>10.5</v>
      </c>
      <c r="J9" s="108">
        <v>11.5</v>
      </c>
      <c r="K9" s="108" t="s">
        <v>377</v>
      </c>
      <c r="L9" s="108">
        <f>0.4*0.3*0.22</f>
        <v>2.64E-2</v>
      </c>
      <c r="M9" s="15"/>
    </row>
    <row r="10" spans="1:13" ht="27">
      <c r="A10" s="15" t="s">
        <v>374</v>
      </c>
      <c r="B10" s="16" t="s">
        <v>375</v>
      </c>
      <c r="C10" s="15" t="s">
        <v>376</v>
      </c>
      <c r="D10" s="15" t="s">
        <v>212</v>
      </c>
      <c r="E10" s="15">
        <v>17595</v>
      </c>
      <c r="F10" s="15">
        <f t="shared" si="0"/>
        <v>405</v>
      </c>
      <c r="G10" s="15">
        <v>18000</v>
      </c>
      <c r="H10" s="112"/>
      <c r="I10" s="109"/>
      <c r="J10" s="109"/>
      <c r="K10" s="109"/>
      <c r="L10" s="109"/>
      <c r="M10" s="15"/>
    </row>
    <row r="11" spans="1:13" ht="27">
      <c r="A11" s="15" t="s">
        <v>374</v>
      </c>
      <c r="B11" s="16" t="s">
        <v>375</v>
      </c>
      <c r="C11" s="15" t="s">
        <v>376</v>
      </c>
      <c r="D11" s="15" t="s">
        <v>214</v>
      </c>
      <c r="E11" s="15">
        <v>21484</v>
      </c>
      <c r="F11" s="15">
        <f t="shared" si="0"/>
        <v>516</v>
      </c>
      <c r="G11" s="15">
        <v>22000</v>
      </c>
      <c r="H11" s="112"/>
      <c r="I11" s="109"/>
      <c r="J11" s="109"/>
      <c r="K11" s="109"/>
      <c r="L11" s="109"/>
      <c r="M11" s="15"/>
    </row>
    <row r="12" spans="1:13" ht="27">
      <c r="A12" s="15" t="s">
        <v>374</v>
      </c>
      <c r="B12" s="16" t="s">
        <v>375</v>
      </c>
      <c r="C12" s="15" t="s">
        <v>376</v>
      </c>
      <c r="D12" s="88" t="s">
        <v>215</v>
      </c>
      <c r="E12" s="15">
        <v>21433</v>
      </c>
      <c r="F12" s="15">
        <f t="shared" ref="F12:F18" si="1">G12-E12</f>
        <v>567</v>
      </c>
      <c r="G12" s="15">
        <v>22000</v>
      </c>
      <c r="H12" s="112"/>
      <c r="I12" s="109"/>
      <c r="J12" s="109"/>
      <c r="K12" s="109"/>
      <c r="L12" s="109"/>
      <c r="M12" s="15"/>
    </row>
    <row r="13" spans="1:13" ht="27">
      <c r="A13" s="15" t="s">
        <v>374</v>
      </c>
      <c r="B13" s="16" t="s">
        <v>375</v>
      </c>
      <c r="C13" s="15" t="s">
        <v>376</v>
      </c>
      <c r="D13" s="88" t="s">
        <v>216</v>
      </c>
      <c r="E13" s="15">
        <v>16176</v>
      </c>
      <c r="F13" s="15">
        <f t="shared" si="1"/>
        <v>574</v>
      </c>
      <c r="G13" s="15">
        <v>16750</v>
      </c>
      <c r="H13" s="112"/>
      <c r="I13" s="109"/>
      <c r="J13" s="109"/>
      <c r="K13" s="109"/>
      <c r="L13" s="109"/>
      <c r="M13" s="15"/>
    </row>
    <row r="14" spans="1:13" ht="27">
      <c r="A14" s="15" t="s">
        <v>374</v>
      </c>
      <c r="B14" s="16" t="s">
        <v>375</v>
      </c>
      <c r="C14" s="15" t="s">
        <v>376</v>
      </c>
      <c r="D14" s="88" t="s">
        <v>217</v>
      </c>
      <c r="E14" s="15">
        <v>7710</v>
      </c>
      <c r="F14" s="15">
        <f t="shared" si="1"/>
        <v>540</v>
      </c>
      <c r="G14" s="15">
        <v>8250</v>
      </c>
      <c r="H14" s="112"/>
      <c r="I14" s="109"/>
      <c r="J14" s="109"/>
      <c r="K14" s="109"/>
      <c r="L14" s="109"/>
      <c r="M14" s="15"/>
    </row>
    <row r="15" spans="1:13" ht="40.5">
      <c r="A15" s="15" t="s">
        <v>374</v>
      </c>
      <c r="B15" s="16" t="s">
        <v>378</v>
      </c>
      <c r="C15" s="15" t="s">
        <v>32</v>
      </c>
      <c r="D15" s="88" t="s">
        <v>253</v>
      </c>
      <c r="E15" s="15">
        <v>18763</v>
      </c>
      <c r="F15" s="15">
        <f t="shared" si="1"/>
        <v>437</v>
      </c>
      <c r="G15" s="15">
        <v>19200</v>
      </c>
      <c r="H15" s="112"/>
      <c r="I15" s="109"/>
      <c r="J15" s="109"/>
      <c r="K15" s="109"/>
      <c r="L15" s="109"/>
      <c r="M15" s="15"/>
    </row>
    <row r="16" spans="1:13" ht="40.5">
      <c r="A16" s="15" t="s">
        <v>374</v>
      </c>
      <c r="B16" s="16" t="s">
        <v>378</v>
      </c>
      <c r="C16" s="15" t="s">
        <v>32</v>
      </c>
      <c r="D16" s="88" t="s">
        <v>33</v>
      </c>
      <c r="E16" s="15">
        <v>19357</v>
      </c>
      <c r="F16" s="15">
        <f t="shared" si="1"/>
        <v>643</v>
      </c>
      <c r="G16" s="15">
        <v>20000</v>
      </c>
      <c r="H16" s="112"/>
      <c r="I16" s="109"/>
      <c r="J16" s="109"/>
      <c r="K16" s="109"/>
      <c r="L16" s="109"/>
      <c r="M16" s="15"/>
    </row>
    <row r="17" spans="1:13" ht="40.5">
      <c r="A17" s="15" t="s">
        <v>374</v>
      </c>
      <c r="B17" s="16" t="s">
        <v>378</v>
      </c>
      <c r="C17" s="15" t="s">
        <v>32</v>
      </c>
      <c r="D17" s="88" t="s">
        <v>48</v>
      </c>
      <c r="E17" s="15">
        <v>32648</v>
      </c>
      <c r="F17" s="15">
        <f t="shared" si="1"/>
        <v>352</v>
      </c>
      <c r="G17" s="15">
        <v>33000</v>
      </c>
      <c r="H17" s="112"/>
      <c r="I17" s="109"/>
      <c r="J17" s="109"/>
      <c r="K17" s="109"/>
      <c r="L17" s="109"/>
      <c r="M17" s="15"/>
    </row>
    <row r="18" spans="1:13" ht="40.5">
      <c r="A18" s="15" t="s">
        <v>374</v>
      </c>
      <c r="B18" s="16" t="s">
        <v>378</v>
      </c>
      <c r="C18" s="15" t="s">
        <v>32</v>
      </c>
      <c r="D18" s="88" t="s">
        <v>49</v>
      </c>
      <c r="E18" s="15">
        <v>34548</v>
      </c>
      <c r="F18" s="15">
        <f t="shared" si="1"/>
        <v>452</v>
      </c>
      <c r="G18" s="15">
        <v>35000</v>
      </c>
      <c r="H18" s="113"/>
      <c r="I18" s="110"/>
      <c r="J18" s="110"/>
      <c r="K18" s="110"/>
      <c r="L18" s="110"/>
      <c r="M18" s="15"/>
    </row>
    <row r="19" spans="1:13" ht="40.5">
      <c r="A19" s="15" t="s">
        <v>374</v>
      </c>
      <c r="B19" s="16" t="s">
        <v>379</v>
      </c>
      <c r="C19" s="15" t="s">
        <v>376</v>
      </c>
      <c r="D19" s="88" t="s">
        <v>39</v>
      </c>
      <c r="E19" s="15">
        <v>9489</v>
      </c>
      <c r="F19" s="15">
        <f t="shared" ref="F19:F24" si="2">G19-E19</f>
        <v>511</v>
      </c>
      <c r="G19" s="15">
        <v>10000</v>
      </c>
      <c r="H19" s="111" t="s">
        <v>84</v>
      </c>
      <c r="I19" s="108">
        <v>3.8</v>
      </c>
      <c r="J19" s="108">
        <v>4.5</v>
      </c>
      <c r="K19" s="108" t="s">
        <v>380</v>
      </c>
      <c r="L19" s="108">
        <f>0.35*0.25*0.2</f>
        <v>1.7500000000000002E-2</v>
      </c>
      <c r="M19" s="15"/>
    </row>
    <row r="20" spans="1:13" ht="40.5">
      <c r="A20" s="15" t="s">
        <v>374</v>
      </c>
      <c r="B20" s="16" t="s">
        <v>379</v>
      </c>
      <c r="C20" s="15" t="s">
        <v>376</v>
      </c>
      <c r="D20" s="88" t="s">
        <v>212</v>
      </c>
      <c r="E20" s="15">
        <v>20146</v>
      </c>
      <c r="F20" s="15">
        <f t="shared" si="2"/>
        <v>454</v>
      </c>
      <c r="G20" s="15">
        <v>20600</v>
      </c>
      <c r="H20" s="112"/>
      <c r="I20" s="109"/>
      <c r="J20" s="109"/>
      <c r="K20" s="109"/>
      <c r="L20" s="109"/>
      <c r="M20" s="15"/>
    </row>
    <row r="21" spans="1:13" ht="40.5">
      <c r="A21" s="15" t="s">
        <v>374</v>
      </c>
      <c r="B21" s="16" t="s">
        <v>379</v>
      </c>
      <c r="C21" s="15" t="s">
        <v>376</v>
      </c>
      <c r="D21" s="15" t="s">
        <v>214</v>
      </c>
      <c r="E21" s="15">
        <v>26345</v>
      </c>
      <c r="F21" s="15">
        <f t="shared" si="2"/>
        <v>655</v>
      </c>
      <c r="G21" s="15">
        <v>27000</v>
      </c>
      <c r="H21" s="112"/>
      <c r="I21" s="109"/>
      <c r="J21" s="109"/>
      <c r="K21" s="109"/>
      <c r="L21" s="109"/>
      <c r="M21" s="15"/>
    </row>
    <row r="22" spans="1:13" ht="40.5">
      <c r="A22" s="15" t="s">
        <v>374</v>
      </c>
      <c r="B22" s="16" t="s">
        <v>379</v>
      </c>
      <c r="C22" s="15" t="s">
        <v>376</v>
      </c>
      <c r="D22" s="88" t="s">
        <v>215</v>
      </c>
      <c r="E22" s="15">
        <v>23086</v>
      </c>
      <c r="F22" s="15">
        <f t="shared" si="2"/>
        <v>414</v>
      </c>
      <c r="G22" s="15">
        <v>23500</v>
      </c>
      <c r="H22" s="112"/>
      <c r="I22" s="109"/>
      <c r="J22" s="109"/>
      <c r="K22" s="109"/>
      <c r="L22" s="109"/>
      <c r="M22" s="15"/>
    </row>
    <row r="23" spans="1:13" ht="40.5">
      <c r="A23" s="15" t="s">
        <v>374</v>
      </c>
      <c r="B23" s="16" t="s">
        <v>379</v>
      </c>
      <c r="C23" s="15" t="s">
        <v>376</v>
      </c>
      <c r="D23" s="15" t="s">
        <v>216</v>
      </c>
      <c r="E23" s="15">
        <v>13947</v>
      </c>
      <c r="F23" s="15">
        <f t="shared" si="2"/>
        <v>553</v>
      </c>
      <c r="G23" s="15">
        <v>14500</v>
      </c>
      <c r="H23" s="112"/>
      <c r="I23" s="109"/>
      <c r="J23" s="109"/>
      <c r="K23" s="109"/>
      <c r="L23" s="109"/>
      <c r="M23" s="15"/>
    </row>
    <row r="24" spans="1:13" ht="40.5">
      <c r="A24" s="15" t="s">
        <v>374</v>
      </c>
      <c r="B24" s="16" t="s">
        <v>379</v>
      </c>
      <c r="C24" s="15" t="s">
        <v>376</v>
      </c>
      <c r="D24" s="15" t="s">
        <v>217</v>
      </c>
      <c r="E24" s="15">
        <v>5763</v>
      </c>
      <c r="F24" s="15">
        <f t="shared" si="2"/>
        <v>487</v>
      </c>
      <c r="G24" s="15">
        <v>6250</v>
      </c>
      <c r="H24" s="113"/>
      <c r="I24" s="110"/>
      <c r="J24" s="110"/>
      <c r="K24" s="110"/>
      <c r="L24" s="110"/>
      <c r="M24" s="15"/>
    </row>
  </sheetData>
  <mergeCells count="16">
    <mergeCell ref="A1:L1"/>
    <mergeCell ref="A2:L2"/>
    <mergeCell ref="A3:D3"/>
    <mergeCell ref="E3:L3"/>
    <mergeCell ref="H9:H18"/>
    <mergeCell ref="K9:K18"/>
    <mergeCell ref="K19:K24"/>
    <mergeCell ref="L9:L18"/>
    <mergeCell ref="L19:L24"/>
    <mergeCell ref="A4:D5"/>
    <mergeCell ref="E4:M5"/>
    <mergeCell ref="H19:H24"/>
    <mergeCell ref="I9:I18"/>
    <mergeCell ref="I19:I24"/>
    <mergeCell ref="J9:J18"/>
    <mergeCell ref="J19:J24"/>
  </mergeCells>
  <phoneticPr fontId="29" type="noConversion"/>
  <pageMargins left="0.75" right="0.75" top="1" bottom="1" header="0.5" footer="0.5"/>
  <pageSetup paperSize="168" scale="9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8"/>
  <sheetViews>
    <sheetView tabSelected="1" topLeftCell="A19" workbookViewId="0">
      <selection activeCell="P6" sqref="P6"/>
    </sheetView>
  </sheetViews>
  <sheetFormatPr defaultColWidth="9" defaultRowHeight="13.5"/>
  <cols>
    <col min="1" max="1" width="10.375" customWidth="1"/>
    <col min="2" max="2" width="16" customWidth="1"/>
    <col min="3" max="3" width="9.375" customWidth="1"/>
    <col min="12" max="12" width="16.625" customWidth="1"/>
  </cols>
  <sheetData>
    <row r="1" spans="1:12" ht="26.25">
      <c r="A1" s="148" t="s">
        <v>1</v>
      </c>
      <c r="B1" s="149"/>
      <c r="C1" s="149"/>
      <c r="D1" s="149"/>
      <c r="E1" s="149"/>
      <c r="F1" s="149"/>
      <c r="G1" s="150"/>
      <c r="H1" s="149"/>
      <c r="I1" s="149"/>
      <c r="J1" s="149"/>
      <c r="K1" s="149"/>
      <c r="L1" s="47"/>
    </row>
    <row r="2" spans="1:12" ht="15">
      <c r="A2" s="151" t="s">
        <v>2</v>
      </c>
      <c r="B2" s="151"/>
      <c r="C2" s="151"/>
      <c r="D2" s="152">
        <v>45784</v>
      </c>
      <c r="E2" s="152"/>
      <c r="F2" s="152"/>
      <c r="G2" s="153"/>
      <c r="H2" s="152"/>
      <c r="I2" s="152"/>
      <c r="J2" s="152"/>
      <c r="K2" s="152"/>
      <c r="L2" s="47"/>
    </row>
    <row r="3" spans="1:12">
      <c r="A3" s="146" t="s">
        <v>3</v>
      </c>
      <c r="B3" s="147"/>
      <c r="C3" s="147"/>
      <c r="D3" s="144" t="s">
        <v>386</v>
      </c>
      <c r="E3" s="145"/>
      <c r="F3" s="145"/>
      <c r="G3" s="145"/>
      <c r="H3" s="145"/>
      <c r="I3" s="145"/>
      <c r="J3" s="145"/>
      <c r="K3" s="145"/>
      <c r="L3" s="145"/>
    </row>
    <row r="4" spans="1:12">
      <c r="A4" s="147"/>
      <c r="B4" s="147"/>
      <c r="C4" s="147"/>
      <c r="D4" s="144"/>
      <c r="E4" s="145"/>
      <c r="F4" s="145"/>
      <c r="G4" s="145"/>
      <c r="H4" s="145"/>
      <c r="I4" s="145"/>
      <c r="J4" s="145"/>
      <c r="K4" s="145"/>
      <c r="L4" s="145"/>
    </row>
    <row r="5" spans="1:12" ht="24.75">
      <c r="A5" s="37" t="s">
        <v>17</v>
      </c>
      <c r="B5" s="38" t="s">
        <v>18</v>
      </c>
      <c r="C5" s="39" t="s">
        <v>19</v>
      </c>
      <c r="D5" s="40" t="s">
        <v>21</v>
      </c>
      <c r="E5" s="41" t="s">
        <v>22</v>
      </c>
      <c r="F5" s="41" t="s">
        <v>23</v>
      </c>
      <c r="G5" s="42" t="s">
        <v>24</v>
      </c>
      <c r="H5" s="43" t="s">
        <v>25</v>
      </c>
      <c r="I5" s="43" t="s">
        <v>26</v>
      </c>
      <c r="J5" s="43" t="s">
        <v>27</v>
      </c>
      <c r="K5" s="43" t="s">
        <v>28</v>
      </c>
      <c r="L5" s="48" t="s">
        <v>29</v>
      </c>
    </row>
    <row r="6" spans="1:12" ht="40.5">
      <c r="A6" s="21" t="s">
        <v>381</v>
      </c>
      <c r="B6" s="21" t="s">
        <v>151</v>
      </c>
      <c r="C6" s="44" t="s">
        <v>382</v>
      </c>
      <c r="D6" s="21">
        <v>6300</v>
      </c>
      <c r="E6" s="21"/>
      <c r="F6" s="21">
        <f t="shared" ref="F6:F14" si="0">D6+E6</f>
        <v>6300</v>
      </c>
      <c r="G6" s="45" t="s">
        <v>88</v>
      </c>
      <c r="H6" s="21">
        <v>21</v>
      </c>
      <c r="I6" s="21">
        <v>22</v>
      </c>
      <c r="J6" s="49" t="s">
        <v>82</v>
      </c>
      <c r="K6" s="21">
        <v>3.9E-2</v>
      </c>
      <c r="L6" s="50" t="s">
        <v>383</v>
      </c>
    </row>
    <row r="7" spans="1:12">
      <c r="A7" s="46"/>
      <c r="B7" s="46"/>
      <c r="C7" s="46"/>
      <c r="D7" s="21">
        <v>6300</v>
      </c>
      <c r="E7" s="21"/>
      <c r="F7" s="21">
        <f t="shared" si="0"/>
        <v>6300</v>
      </c>
      <c r="G7" s="21" t="s">
        <v>90</v>
      </c>
      <c r="H7" s="21">
        <v>21</v>
      </c>
      <c r="I7" s="21">
        <v>22</v>
      </c>
      <c r="J7" s="49" t="s">
        <v>82</v>
      </c>
      <c r="K7" s="21">
        <v>3.9E-2</v>
      </c>
      <c r="L7" s="21"/>
    </row>
    <row r="8" spans="1:12">
      <c r="A8" s="46"/>
      <c r="B8" s="46"/>
      <c r="C8" s="46"/>
      <c r="D8" s="21">
        <v>6300</v>
      </c>
      <c r="E8" s="21"/>
      <c r="F8" s="21">
        <f t="shared" si="0"/>
        <v>6300</v>
      </c>
      <c r="G8" s="21" t="s">
        <v>91</v>
      </c>
      <c r="H8" s="21">
        <v>21</v>
      </c>
      <c r="I8" s="21">
        <v>22</v>
      </c>
      <c r="J8" s="49" t="s">
        <v>82</v>
      </c>
      <c r="K8" s="21">
        <v>3.9E-2</v>
      </c>
      <c r="L8" s="21"/>
    </row>
    <row r="9" spans="1:12">
      <c r="A9" s="46"/>
      <c r="B9" s="46"/>
      <c r="C9" s="46"/>
      <c r="D9" s="21">
        <v>6300</v>
      </c>
      <c r="E9" s="21"/>
      <c r="F9" s="21">
        <f t="shared" si="0"/>
        <v>6300</v>
      </c>
      <c r="G9" s="21" t="s">
        <v>92</v>
      </c>
      <c r="H9" s="21">
        <v>21</v>
      </c>
      <c r="I9" s="21">
        <v>22</v>
      </c>
      <c r="J9" s="49" t="s">
        <v>82</v>
      </c>
      <c r="K9" s="21">
        <v>3.9E-2</v>
      </c>
      <c r="L9" s="21"/>
    </row>
    <row r="10" spans="1:12">
      <c r="A10" s="46"/>
      <c r="B10" s="46"/>
      <c r="C10" s="46"/>
      <c r="D10" s="21">
        <v>6300</v>
      </c>
      <c r="E10" s="21"/>
      <c r="F10" s="21">
        <f t="shared" si="0"/>
        <v>6300</v>
      </c>
      <c r="G10" s="21" t="s">
        <v>93</v>
      </c>
      <c r="H10" s="21">
        <v>21</v>
      </c>
      <c r="I10" s="21">
        <v>22</v>
      </c>
      <c r="J10" s="49" t="s">
        <v>82</v>
      </c>
      <c r="K10" s="21">
        <v>3.9E-2</v>
      </c>
      <c r="L10" s="21"/>
    </row>
    <row r="11" spans="1:12">
      <c r="A11" s="46"/>
      <c r="B11" s="46"/>
      <c r="C11" s="46"/>
      <c r="D11" s="21">
        <v>6300</v>
      </c>
      <c r="E11" s="21"/>
      <c r="F11" s="21">
        <f t="shared" si="0"/>
        <v>6300</v>
      </c>
      <c r="G11" s="21" t="s">
        <v>94</v>
      </c>
      <c r="H11" s="21">
        <v>21</v>
      </c>
      <c r="I11" s="21">
        <v>22</v>
      </c>
      <c r="J11" s="49" t="s">
        <v>82</v>
      </c>
      <c r="K11" s="21">
        <v>3.9E-2</v>
      </c>
      <c r="L11" s="21"/>
    </row>
    <row r="12" spans="1:12">
      <c r="A12" s="46"/>
      <c r="B12" s="46"/>
      <c r="C12" s="46"/>
      <c r="D12" s="21">
        <v>6300</v>
      </c>
      <c r="E12" s="21"/>
      <c r="F12" s="21">
        <f t="shared" si="0"/>
        <v>6300</v>
      </c>
      <c r="G12" s="21" t="s">
        <v>95</v>
      </c>
      <c r="H12" s="21">
        <v>21</v>
      </c>
      <c r="I12" s="21">
        <v>22</v>
      </c>
      <c r="J12" s="49" t="s">
        <v>82</v>
      </c>
      <c r="K12" s="21">
        <v>3.9E-2</v>
      </c>
      <c r="L12" s="21"/>
    </row>
    <row r="13" spans="1:12">
      <c r="A13" s="46"/>
      <c r="B13" s="46"/>
      <c r="C13" s="46"/>
      <c r="D13" s="21">
        <v>6300</v>
      </c>
      <c r="E13" s="21"/>
      <c r="F13" s="21">
        <f t="shared" si="0"/>
        <v>6300</v>
      </c>
      <c r="G13" s="21" t="s">
        <v>96</v>
      </c>
      <c r="H13" s="21">
        <v>21</v>
      </c>
      <c r="I13" s="21">
        <v>22</v>
      </c>
      <c r="J13" s="49" t="s">
        <v>82</v>
      </c>
      <c r="K13" s="21">
        <v>3.9E-2</v>
      </c>
      <c r="L13" s="21"/>
    </row>
    <row r="14" spans="1:12">
      <c r="A14" s="46"/>
      <c r="B14" s="46"/>
      <c r="C14" s="46"/>
      <c r="D14" s="21">
        <v>4448</v>
      </c>
      <c r="E14" s="21"/>
      <c r="F14" s="21">
        <f t="shared" si="0"/>
        <v>4448</v>
      </c>
      <c r="G14" s="21" t="s">
        <v>97</v>
      </c>
      <c r="H14" s="21">
        <v>15</v>
      </c>
      <c r="I14" s="21">
        <v>16</v>
      </c>
      <c r="J14" s="49" t="s">
        <v>82</v>
      </c>
      <c r="K14" s="21">
        <v>3.9E-2</v>
      </c>
      <c r="L14" s="21"/>
    </row>
    <row r="15" spans="1:12">
      <c r="A15" s="46" t="s">
        <v>40</v>
      </c>
      <c r="B15" s="46"/>
      <c r="C15" s="46"/>
      <c r="D15" s="46">
        <f>SUM(D6:D14)</f>
        <v>54848</v>
      </c>
      <c r="E15" s="46"/>
      <c r="F15" s="46">
        <f>SUM(F6:F14)</f>
        <v>54848</v>
      </c>
      <c r="G15" s="46"/>
      <c r="H15" s="46">
        <f>SUM(H6:H14)</f>
        <v>183</v>
      </c>
      <c r="I15" s="46">
        <f>SUM(I6:I14)</f>
        <v>192</v>
      </c>
      <c r="J15" s="46"/>
      <c r="K15" s="46">
        <f>SUM(K6:K14)</f>
        <v>0.35099999999999998</v>
      </c>
      <c r="L15" s="46"/>
    </row>
    <row r="16" spans="1:1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3" ht="26.25">
      <c r="A17" s="148" t="s">
        <v>1</v>
      </c>
      <c r="B17" s="149"/>
      <c r="C17" s="149"/>
      <c r="D17" s="149"/>
      <c r="E17" s="149"/>
      <c r="F17" s="149"/>
      <c r="G17" s="150"/>
      <c r="H17" s="149"/>
      <c r="I17" s="149"/>
      <c r="J17" s="149"/>
      <c r="K17" s="149"/>
      <c r="L17" s="47"/>
    </row>
    <row r="18" spans="1:13" ht="15">
      <c r="A18" s="151" t="s">
        <v>2</v>
      </c>
      <c r="B18" s="151"/>
      <c r="C18" s="151"/>
      <c r="D18" s="152">
        <v>45784</v>
      </c>
      <c r="E18" s="152"/>
      <c r="F18" s="152"/>
      <c r="G18" s="153"/>
      <c r="H18" s="152"/>
      <c r="I18" s="152"/>
      <c r="J18" s="152"/>
      <c r="K18" s="152"/>
      <c r="L18" s="47"/>
    </row>
    <row r="19" spans="1:13">
      <c r="A19" s="146" t="s">
        <v>3</v>
      </c>
      <c r="B19" s="147"/>
      <c r="C19" s="147"/>
      <c r="D19" s="144" t="s">
        <v>386</v>
      </c>
      <c r="E19" s="145"/>
      <c r="F19" s="145"/>
      <c r="G19" s="145"/>
      <c r="H19" s="145"/>
      <c r="I19" s="145"/>
      <c r="J19" s="145"/>
      <c r="K19" s="145"/>
      <c r="L19" s="145"/>
    </row>
    <row r="20" spans="1:13">
      <c r="A20" s="147"/>
      <c r="B20" s="147"/>
      <c r="C20" s="147"/>
      <c r="D20" s="144"/>
      <c r="E20" s="145"/>
      <c r="F20" s="145"/>
      <c r="G20" s="145"/>
      <c r="H20" s="145"/>
      <c r="I20" s="145"/>
      <c r="J20" s="145"/>
      <c r="K20" s="145"/>
      <c r="L20" s="145"/>
    </row>
    <row r="21" spans="1:13" ht="24.75">
      <c r="A21" s="37" t="s">
        <v>17</v>
      </c>
      <c r="B21" s="38" t="s">
        <v>18</v>
      </c>
      <c r="C21" s="39" t="s">
        <v>19</v>
      </c>
      <c r="D21" s="40" t="s">
        <v>21</v>
      </c>
      <c r="E21" s="41" t="s">
        <v>22</v>
      </c>
      <c r="F21" s="41" t="s">
        <v>23</v>
      </c>
      <c r="G21" s="42" t="s">
        <v>24</v>
      </c>
      <c r="H21" s="43" t="s">
        <v>25</v>
      </c>
      <c r="I21" s="43" t="s">
        <v>26</v>
      </c>
      <c r="J21" s="43" t="s">
        <v>27</v>
      </c>
      <c r="K21" s="43" t="s">
        <v>28</v>
      </c>
      <c r="L21" s="48" t="s">
        <v>29</v>
      </c>
    </row>
    <row r="22" spans="1:13" ht="40.5">
      <c r="A22" s="21" t="s">
        <v>381</v>
      </c>
      <c r="B22" s="21" t="s">
        <v>151</v>
      </c>
      <c r="C22" s="44" t="s">
        <v>382</v>
      </c>
      <c r="D22" s="21">
        <v>6300</v>
      </c>
      <c r="E22" s="21"/>
      <c r="F22" s="21">
        <f>D22+E22</f>
        <v>6300</v>
      </c>
      <c r="G22" s="45" t="s">
        <v>81</v>
      </c>
      <c r="H22" s="21">
        <v>21</v>
      </c>
      <c r="I22" s="21">
        <v>22</v>
      </c>
      <c r="J22" s="49" t="s">
        <v>82</v>
      </c>
      <c r="K22" s="21">
        <v>3.9E-2</v>
      </c>
      <c r="L22" s="50" t="s">
        <v>384</v>
      </c>
    </row>
    <row r="23" spans="1:13">
      <c r="A23" s="46"/>
      <c r="B23" s="46"/>
      <c r="C23" s="46"/>
      <c r="D23" s="21">
        <v>1748</v>
      </c>
      <c r="E23" s="21"/>
      <c r="F23" s="21">
        <f>D23+E23</f>
        <v>1748</v>
      </c>
      <c r="G23" s="21" t="s">
        <v>84</v>
      </c>
      <c r="H23" s="21">
        <v>7</v>
      </c>
      <c r="I23" s="21">
        <v>8</v>
      </c>
      <c r="J23" s="49" t="s">
        <v>82</v>
      </c>
      <c r="K23" s="21">
        <v>3.9E-2</v>
      </c>
      <c r="L23" s="21"/>
    </row>
    <row r="24" spans="1:13">
      <c r="A24" s="46" t="s">
        <v>40</v>
      </c>
      <c r="B24" s="46"/>
      <c r="C24" s="46"/>
      <c r="D24" s="46">
        <f>SUM(D22:D23)</f>
        <v>8048</v>
      </c>
      <c r="E24" s="46"/>
      <c r="F24" s="46">
        <f>SUM(F22:F23)</f>
        <v>8048</v>
      </c>
      <c r="G24" s="46"/>
      <c r="H24" s="46">
        <f>SUM(H22:H23)</f>
        <v>28</v>
      </c>
      <c r="I24" s="46">
        <f>SUM(I22:I23)</f>
        <v>30</v>
      </c>
      <c r="J24" s="46"/>
      <c r="K24" s="46">
        <f>SUM(K22:K23)</f>
        <v>7.8E-2</v>
      </c>
      <c r="L24" s="46"/>
    </row>
    <row r="27" spans="1:13" ht="26.25">
      <c r="A27" s="114" t="s">
        <v>0</v>
      </c>
      <c r="B27" s="115"/>
      <c r="C27" s="116"/>
      <c r="D27" s="116"/>
      <c r="E27" s="116"/>
      <c r="F27" s="116"/>
      <c r="G27" s="116"/>
      <c r="H27" s="114"/>
      <c r="I27" s="116"/>
      <c r="J27" s="116"/>
      <c r="K27" s="116"/>
      <c r="L27" s="116"/>
      <c r="M27" s="1"/>
    </row>
    <row r="28" spans="1:13" ht="26.25">
      <c r="A28" s="114" t="s">
        <v>1</v>
      </c>
      <c r="B28" s="115"/>
      <c r="C28" s="116"/>
      <c r="D28" s="116"/>
      <c r="E28" s="116"/>
      <c r="F28" s="116"/>
      <c r="G28" s="116"/>
      <c r="H28" s="114"/>
      <c r="I28" s="116"/>
      <c r="J28" s="116"/>
      <c r="K28" s="116"/>
      <c r="L28" s="116"/>
      <c r="M28" s="1"/>
    </row>
    <row r="29" spans="1:13" ht="15">
      <c r="A29" s="117" t="s">
        <v>2</v>
      </c>
      <c r="B29" s="118"/>
      <c r="C29" s="117"/>
      <c r="D29" s="117"/>
      <c r="E29" s="119">
        <v>45783</v>
      </c>
      <c r="F29" s="119"/>
      <c r="G29" s="119"/>
      <c r="H29" s="119"/>
      <c r="I29" s="119"/>
      <c r="J29" s="119"/>
      <c r="K29" s="119"/>
      <c r="L29" s="119"/>
      <c r="M29" s="1"/>
    </row>
    <row r="30" spans="1:13" ht="19.5" customHeight="1">
      <c r="A30" s="120" t="s">
        <v>3</v>
      </c>
      <c r="B30" s="121"/>
      <c r="C30" s="122"/>
      <c r="D30" s="122"/>
      <c r="E30" s="144" t="s">
        <v>386</v>
      </c>
      <c r="F30" s="145"/>
      <c r="G30" s="145"/>
      <c r="H30" s="145"/>
      <c r="I30" s="145"/>
      <c r="J30" s="145"/>
      <c r="K30" s="145"/>
      <c r="L30" s="145"/>
      <c r="M30" s="145"/>
    </row>
    <row r="31" spans="1:13" ht="19.5" customHeight="1">
      <c r="A31" s="122"/>
      <c r="B31" s="121"/>
      <c r="C31" s="122"/>
      <c r="D31" s="122"/>
      <c r="E31" s="144"/>
      <c r="F31" s="145"/>
      <c r="G31" s="145"/>
      <c r="H31" s="145"/>
      <c r="I31" s="145"/>
      <c r="J31" s="145"/>
      <c r="K31" s="145"/>
      <c r="L31" s="145"/>
      <c r="M31" s="145"/>
    </row>
    <row r="32" spans="1:13" ht="15">
      <c r="A32" s="1"/>
      <c r="B32" s="2"/>
      <c r="C32" s="1"/>
      <c r="D32" s="1"/>
      <c r="E32" s="3"/>
      <c r="F32" s="4"/>
      <c r="G32" s="3"/>
      <c r="H32" s="3"/>
      <c r="I32" s="3"/>
      <c r="J32" s="3"/>
      <c r="K32" s="3"/>
      <c r="L32" s="3"/>
      <c r="M32" s="15"/>
    </row>
    <row r="33" spans="1:13" ht="38.25">
      <c r="A33" s="5" t="s">
        <v>4</v>
      </c>
      <c r="B33" s="6" t="s">
        <v>5</v>
      </c>
      <c r="C33" s="6" t="s">
        <v>6</v>
      </c>
      <c r="D33" s="7" t="s">
        <v>7</v>
      </c>
      <c r="E33" s="8" t="s">
        <v>8</v>
      </c>
      <c r="F33" s="8" t="s">
        <v>9</v>
      </c>
      <c r="G33" s="8" t="s">
        <v>10</v>
      </c>
      <c r="H33" s="7" t="s">
        <v>11</v>
      </c>
      <c r="I33" s="17" t="s">
        <v>12</v>
      </c>
      <c r="J33" s="17" t="s">
        <v>13</v>
      </c>
      <c r="K33" s="17" t="s">
        <v>14</v>
      </c>
      <c r="L33" s="17" t="s">
        <v>15</v>
      </c>
      <c r="M33" s="17" t="s">
        <v>16</v>
      </c>
    </row>
    <row r="34" spans="1:13" ht="24.75">
      <c r="A34" s="9" t="s">
        <v>17</v>
      </c>
      <c r="B34" s="10" t="s">
        <v>18</v>
      </c>
      <c r="C34" s="10" t="s">
        <v>19</v>
      </c>
      <c r="D34" s="11" t="s">
        <v>20</v>
      </c>
      <c r="E34" s="12" t="s">
        <v>21</v>
      </c>
      <c r="F34" s="13" t="s">
        <v>22</v>
      </c>
      <c r="G34" s="13" t="s">
        <v>23</v>
      </c>
      <c r="H34" s="14" t="s">
        <v>24</v>
      </c>
      <c r="I34" s="18" t="s">
        <v>25</v>
      </c>
      <c r="J34" s="18" t="s">
        <v>26</v>
      </c>
      <c r="K34" s="18" t="s">
        <v>27</v>
      </c>
      <c r="L34" s="18" t="s">
        <v>28</v>
      </c>
      <c r="M34" s="19" t="s">
        <v>29</v>
      </c>
    </row>
    <row r="35" spans="1:13" ht="40.5">
      <c r="A35" s="15" t="s">
        <v>381</v>
      </c>
      <c r="B35" s="16" t="s">
        <v>385</v>
      </c>
      <c r="C35" s="15" t="s">
        <v>32</v>
      </c>
      <c r="D35" s="15" t="s">
        <v>253</v>
      </c>
      <c r="E35" s="15">
        <v>7135</v>
      </c>
      <c r="F35" s="15">
        <f>G35-E35</f>
        <v>365</v>
      </c>
      <c r="G35" s="15">
        <v>7500</v>
      </c>
      <c r="H35" s="111" t="s">
        <v>34</v>
      </c>
      <c r="I35" s="108">
        <v>4</v>
      </c>
      <c r="J35" s="108">
        <v>4.4000000000000004</v>
      </c>
      <c r="K35" s="108" t="s">
        <v>302</v>
      </c>
      <c r="L35" s="108">
        <v>1.4874999999999999E-2</v>
      </c>
      <c r="M35" s="15"/>
    </row>
    <row r="36" spans="1:13" ht="40.5">
      <c r="A36" s="15" t="s">
        <v>381</v>
      </c>
      <c r="B36" s="16" t="s">
        <v>385</v>
      </c>
      <c r="C36" s="15" t="s">
        <v>32</v>
      </c>
      <c r="D36" s="15" t="s">
        <v>33</v>
      </c>
      <c r="E36" s="15">
        <v>15599</v>
      </c>
      <c r="F36" s="15">
        <f>G36-E36</f>
        <v>401</v>
      </c>
      <c r="G36" s="15">
        <v>16000</v>
      </c>
      <c r="H36" s="112"/>
      <c r="I36" s="109"/>
      <c r="J36" s="109"/>
      <c r="K36" s="109"/>
      <c r="L36" s="109"/>
      <c r="M36" s="15"/>
    </row>
    <row r="37" spans="1:13" ht="40.5">
      <c r="A37" s="15" t="s">
        <v>381</v>
      </c>
      <c r="B37" s="16" t="s">
        <v>385</v>
      </c>
      <c r="C37" s="15" t="s">
        <v>32</v>
      </c>
      <c r="D37" s="15" t="s">
        <v>48</v>
      </c>
      <c r="E37" s="15">
        <v>22707</v>
      </c>
      <c r="F37" s="15">
        <f>G37-E37</f>
        <v>293</v>
      </c>
      <c r="G37" s="15">
        <v>23000</v>
      </c>
      <c r="H37" s="112"/>
      <c r="I37" s="109"/>
      <c r="J37" s="109"/>
      <c r="K37" s="109"/>
      <c r="L37" s="109"/>
      <c r="M37" s="15"/>
    </row>
    <row r="38" spans="1:13" ht="40.5">
      <c r="A38" s="15" t="s">
        <v>381</v>
      </c>
      <c r="B38" s="16" t="s">
        <v>385</v>
      </c>
      <c r="C38" s="15" t="s">
        <v>32</v>
      </c>
      <c r="D38" s="15" t="s">
        <v>49</v>
      </c>
      <c r="E38" s="15">
        <v>16351</v>
      </c>
      <c r="F38" s="15">
        <f>G38-E38</f>
        <v>449</v>
      </c>
      <c r="G38" s="15">
        <v>16800</v>
      </c>
      <c r="H38" s="113"/>
      <c r="I38" s="110"/>
      <c r="J38" s="110"/>
      <c r="K38" s="110"/>
      <c r="L38" s="110"/>
      <c r="M38" s="15"/>
    </row>
  </sheetData>
  <mergeCells count="21">
    <mergeCell ref="A1:K1"/>
    <mergeCell ref="A2:C2"/>
    <mergeCell ref="D2:K2"/>
    <mergeCell ref="A17:K17"/>
    <mergeCell ref="A18:C18"/>
    <mergeCell ref="D18:K18"/>
    <mergeCell ref="A3:C4"/>
    <mergeCell ref="D3:L4"/>
    <mergeCell ref="A19:C20"/>
    <mergeCell ref="D19:L20"/>
    <mergeCell ref="A27:L27"/>
    <mergeCell ref="A28:L28"/>
    <mergeCell ref="A29:D29"/>
    <mergeCell ref="E29:L29"/>
    <mergeCell ref="A30:D31"/>
    <mergeCell ref="E30:M31"/>
    <mergeCell ref="H35:H38"/>
    <mergeCell ref="I35:I38"/>
    <mergeCell ref="J35:J38"/>
    <mergeCell ref="K35:K38"/>
    <mergeCell ref="L35:L38"/>
  </mergeCells>
  <phoneticPr fontId="29" type="noConversion"/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M12" sqref="A1:M12"/>
    </sheetView>
  </sheetViews>
  <sheetFormatPr defaultColWidth="9" defaultRowHeight="13.5"/>
  <cols>
    <col min="1" max="1" width="10.375" customWidth="1"/>
    <col min="2" max="2" width="25" customWidth="1"/>
    <col min="3" max="3" width="13.75" customWidth="1"/>
    <col min="12" max="12" width="9.375"/>
  </cols>
  <sheetData/>
  <phoneticPr fontId="29" type="noConversion"/>
  <pageMargins left="0.75" right="0.75" top="1" bottom="1" header="0.5" footer="0.5"/>
  <pageSetup paperSize="1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7</vt:i4>
      </vt:variant>
    </vt:vector>
  </HeadingPairs>
  <TitlesOfParts>
    <vt:vector size="21" baseType="lpstr">
      <vt:lpstr>不干胶</vt:lpstr>
      <vt:lpstr>纸卡飞达发香港</vt:lpstr>
      <vt:lpstr>12.29纸卡</vt:lpstr>
      <vt:lpstr>12.29不干胶</vt:lpstr>
      <vt:lpstr>Sheet1</vt:lpstr>
      <vt:lpstr>Sheet2</vt:lpstr>
      <vt:lpstr>Sheet3</vt:lpstr>
      <vt:lpstr>Sheet4</vt:lpstr>
      <vt:lpstr>Sheet5</vt:lpstr>
      <vt:lpstr>Sheet6</vt:lpstr>
      <vt:lpstr>Sheet9</vt:lpstr>
      <vt:lpstr>Sheet7</vt:lpstr>
      <vt:lpstr>广东飞达</vt:lpstr>
      <vt:lpstr>H-62683</vt:lpstr>
      <vt:lpstr>'12.29纸卡'!Print_Area</vt:lpstr>
      <vt:lpstr>Sheet1!Print_Area</vt:lpstr>
      <vt:lpstr>Sheet4!Print_Area</vt:lpstr>
      <vt:lpstr>Sheet7!Print_Area</vt:lpstr>
      <vt:lpstr>Sheet9!Print_Area</vt:lpstr>
      <vt:lpstr>不干胶!Print_Area</vt:lpstr>
      <vt:lpstr>纸卡飞达发香港!Print_Area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2025-05-20T07:02:32Z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