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送货单7月28号" sheetId="1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<sst xmlns="http://schemas.openxmlformats.org/spreadsheetml/2006/main" count="239" uniqueCount="107">
  <si>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</si>
  <si>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</si>
  <si>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</si>
  <si>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车牌：</t>
  </si>
  <si>
    <t>苏州御木坊家居科技有限公司，苏州市张家港市凤凰镇孙家堂路5号，13701566719任伟忠</t>
  </si>
  <si>
    <t xml:space="preserve">ORDER NR </t>
  </si>
  <si>
    <t>Item Code</t>
  </si>
  <si>
    <t xml:space="preserve">ARTICLE </t>
  </si>
  <si>
    <t>Style number</t>
  </si>
  <si>
    <t>Colour</t>
  </si>
  <si>
    <t>color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</si>
  <si>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</si>
  <si>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</si>
  <si>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</si>
  <si>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</si>
  <si>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</si>
  <si>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</si>
  <si>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</si>
  <si>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</si>
  <si>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</si>
  <si>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</si>
  <si>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</si>
  <si>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</si>
  <si>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</si>
  <si>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</si>
  <si>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t>颜色代码</t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</si>
  <si>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</si>
  <si>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</si>
  <si>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</si>
  <si>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</si>
  <si>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</si>
  <si>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</si>
  <si>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</si>
  <si>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</si>
  <si>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</si>
  <si>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r>
      <rPr>
        <sz val="10"/>
        <color rgb="FF000000"/>
        <rFont val="Calibri"/>
        <charset val="134"/>
      </rPr>
      <t xml:space="preserve">COSTCO </t>
    </r>
    <r>
      <rPr>
        <sz val="10"/>
        <color rgb="FF000000"/>
        <rFont val="宋体"/>
        <charset val="134"/>
      </rPr>
      <t>法国主单</t>
    </r>
    <r>
      <rPr>
        <sz val="10"/>
        <color rgb="FF000000"/>
        <rFont val="Calibri"/>
        <charset val="134"/>
      </rPr>
      <t xml:space="preserve"> </t>
    </r>
  </si>
  <si>
    <t>CSSH18068553A</t>
  </si>
  <si>
    <t>ZJB95159U</t>
  </si>
  <si>
    <t xml:space="preserve">PLS6755 C01 - NAVY CHERRY 藏青樱桃 腰封  </t>
  </si>
  <si>
    <t>S</t>
  </si>
  <si>
    <t>1/46</t>
  </si>
  <si>
    <t>700*260*235</t>
  </si>
  <si>
    <t>2/46</t>
  </si>
  <si>
    <r>
      <rPr>
        <sz val="9"/>
        <color theme="1"/>
        <rFont val="Arial"/>
        <charset val="0"/>
      </rPr>
      <t xml:space="preserve">PLS6755 C01 - NAVY CHERRY </t>
    </r>
    <r>
      <rPr>
        <sz val="9"/>
        <color theme="1"/>
        <rFont val="宋体"/>
        <charset val="0"/>
      </rPr>
      <t>藏青樱桃</t>
    </r>
    <r>
      <rPr>
        <sz val="9"/>
        <color theme="1"/>
        <rFont val="Arial"/>
        <charset val="0"/>
      </rPr>
      <t xml:space="preserve">  </t>
    </r>
    <r>
      <rPr>
        <sz val="9"/>
        <color theme="1"/>
        <rFont val="宋体"/>
        <charset val="0"/>
      </rPr>
      <t>腰封</t>
    </r>
    <r>
      <rPr>
        <sz val="9"/>
        <color theme="1"/>
        <rFont val="Arial"/>
        <charset val="0"/>
      </rPr>
      <t xml:space="preserve"> </t>
    </r>
  </si>
  <si>
    <t>M</t>
  </si>
  <si>
    <t>3/46</t>
  </si>
  <si>
    <t>4/46</t>
  </si>
  <si>
    <t>5/46</t>
  </si>
  <si>
    <r>
      <rPr>
        <sz val="9"/>
        <color theme="1"/>
        <rFont val="Arial"/>
        <charset val="0"/>
      </rPr>
      <t xml:space="preserve">PLS6755 C01 - NAVY CHERRY </t>
    </r>
    <r>
      <rPr>
        <sz val="9"/>
        <color theme="1"/>
        <rFont val="宋体"/>
        <charset val="0"/>
      </rPr>
      <t>藏青樱桃</t>
    </r>
    <r>
      <rPr>
        <sz val="9"/>
        <color theme="1"/>
        <rFont val="Arial"/>
        <charset val="0"/>
      </rPr>
      <t xml:space="preserve">   </t>
    </r>
    <r>
      <rPr>
        <sz val="9"/>
        <color theme="1"/>
        <rFont val="宋体"/>
        <charset val="0"/>
      </rPr>
      <t>腰封</t>
    </r>
  </si>
  <si>
    <t>L</t>
  </si>
  <si>
    <t>6/46</t>
  </si>
  <si>
    <t>7/46</t>
  </si>
  <si>
    <t>XL</t>
  </si>
  <si>
    <t>8/46</t>
  </si>
  <si>
    <t>9/46</t>
  </si>
  <si>
    <t>CSSH18068553B</t>
  </si>
  <si>
    <r>
      <rPr>
        <sz val="9"/>
        <color theme="1"/>
        <rFont val="Arial"/>
        <charset val="0"/>
      </rPr>
      <t xml:space="preserve">PLS6897 C04 - BURGUNDY LIPS </t>
    </r>
    <r>
      <rPr>
        <sz val="9"/>
        <color theme="1"/>
        <rFont val="宋体"/>
        <charset val="0"/>
      </rPr>
      <t>酒红嘴唇腰封</t>
    </r>
  </si>
  <si>
    <t>10/46</t>
  </si>
  <si>
    <t>11/46</t>
  </si>
  <si>
    <t>12/46</t>
  </si>
  <si>
    <t>13/46</t>
  </si>
  <si>
    <t>14/46</t>
  </si>
  <si>
    <t>15/46</t>
  </si>
  <si>
    <t>16/46</t>
  </si>
  <si>
    <t>17/46</t>
  </si>
  <si>
    <t>CSSH18068553C</t>
  </si>
  <si>
    <r>
      <rPr>
        <sz val="9"/>
        <color theme="1"/>
        <rFont val="Arial"/>
        <charset val="0"/>
      </rPr>
      <t xml:space="preserve">PLS7008 C01 - GREY DOTTY HEART </t>
    </r>
    <r>
      <rPr>
        <sz val="9"/>
        <color theme="1"/>
        <rFont val="宋体"/>
        <charset val="0"/>
      </rPr>
      <t>麻灰波点腰封</t>
    </r>
  </si>
  <si>
    <t>044</t>
  </si>
  <si>
    <t>18/46</t>
  </si>
  <si>
    <t>19/46</t>
  </si>
  <si>
    <t>20/46</t>
  </si>
  <si>
    <t>21/46</t>
  </si>
  <si>
    <t>22/46</t>
  </si>
  <si>
    <t>23/46</t>
  </si>
  <si>
    <t>24/46</t>
  </si>
  <si>
    <t xml:space="preserve">CSSH18068553D </t>
  </si>
  <si>
    <r>
      <rPr>
        <sz val="9"/>
        <color theme="1"/>
        <rFont val="Arial"/>
        <charset val="0"/>
      </rPr>
      <t xml:space="preserve">PLS7092 C01 - TEAL ANIMAL </t>
    </r>
    <r>
      <rPr>
        <sz val="9"/>
        <color theme="1"/>
        <rFont val="宋体"/>
        <charset val="0"/>
      </rPr>
      <t>绿色花纹</t>
    </r>
    <r>
      <rPr>
        <sz val="9"/>
        <color theme="1"/>
        <rFont val="Arial"/>
        <charset val="0"/>
      </rPr>
      <t xml:space="preserve"> </t>
    </r>
    <r>
      <rPr>
        <sz val="9"/>
        <color theme="1"/>
        <rFont val="宋体"/>
        <charset val="0"/>
      </rPr>
      <t>腰封</t>
    </r>
  </si>
  <si>
    <t>25/46</t>
  </si>
  <si>
    <t>26/46</t>
  </si>
  <si>
    <t>27/46</t>
  </si>
  <si>
    <t>28/46</t>
  </si>
  <si>
    <t>29/46</t>
  </si>
  <si>
    <t>30/46</t>
  </si>
  <si>
    <t>31/46</t>
  </si>
  <si>
    <t>32/46</t>
  </si>
  <si>
    <t>CSSH18068553E</t>
  </si>
  <si>
    <t>藏青樱桃备用腰封</t>
  </si>
  <si>
    <t>33/46</t>
  </si>
  <si>
    <t>CSSH18068553</t>
  </si>
  <si>
    <t>尺码条</t>
  </si>
  <si>
    <t>34/46</t>
  </si>
  <si>
    <t>760*260*205</t>
  </si>
  <si>
    <t>35/46</t>
  </si>
  <si>
    <t>36/46</t>
  </si>
  <si>
    <t>37/46</t>
  </si>
  <si>
    <t>38/46</t>
  </si>
  <si>
    <t>39/46</t>
  </si>
  <si>
    <t>40/46</t>
  </si>
  <si>
    <t>41/46</t>
  </si>
  <si>
    <t>42/46</t>
  </si>
  <si>
    <t>43/46</t>
  </si>
  <si>
    <t>44/46</t>
  </si>
  <si>
    <t>45/46</t>
  </si>
  <si>
    <t>圆贴纸</t>
  </si>
  <si>
    <t>46/46</t>
  </si>
  <si>
    <t>340*340*295</t>
  </si>
  <si>
    <t>46箱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</si>
</sst>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9"/>
      <color theme="1"/>
      <name val="Arial"/>
      <charset val="0"/>
    </font>
    <font>
      <sz val="9"/>
      <name val="Arial"/>
      <charset val="0"/>
    </font>
    <font>
      <sz val="9"/>
      <color theme="1"/>
      <name val="宋体"/>
      <charset val="0"/>
    </font>
    <font>
      <sz val="10"/>
      <color indexed="8"/>
      <name val="Calibri"/>
      <charset val="134"/>
    </font>
    <font>
      <b/>
      <sz val="11"/>
      <color indexed="8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/>
  </cellStyleXfs>
  <cellXfs count="10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52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52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5" fillId="0" borderId="4" xfId="55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6" xfId="52" applyFont="1" applyFill="1" applyBorder="1" applyAlignment="1">
      <alignment horizontal="center" vertical="center" wrapText="1"/>
    </xf>
    <xf numFmtId="0" fontId="15" fillId="0" borderId="6" xfId="55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0" borderId="5" xfId="55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5" fillId="2" borderId="4" xfId="55" applyFont="1" applyFill="1" applyBorder="1" applyAlignment="1">
      <alignment horizontal="center" vertical="center" wrapText="1"/>
    </xf>
    <xf numFmtId="0" fontId="15" fillId="2" borderId="5" xfId="55" applyFont="1" applyFill="1" applyBorder="1" applyAlignment="1">
      <alignment horizontal="center" vertical="center" wrapText="1"/>
    </xf>
    <xf numFmtId="0" fontId="15" fillId="2" borderId="6" xfId="55" applyFont="1" applyFill="1" applyBorder="1" applyAlignment="1">
      <alignment horizontal="center" vertical="center" wrapText="1"/>
    </xf>
    <xf numFmtId="0" fontId="17" fillId="2" borderId="4" xfId="55" applyFont="1" applyFill="1" applyBorder="1" applyAlignment="1">
      <alignment horizontal="center" vertical="center"/>
    </xf>
    <xf numFmtId="0" fontId="17" fillId="2" borderId="5" xfId="55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52" applyFont="1" applyFill="1" applyBorder="1" applyAlignment="1">
      <alignment horizontal="center" vertical="center" wrapText="1"/>
    </xf>
    <xf numFmtId="0" fontId="15" fillId="2" borderId="3" xfId="55" applyFont="1" applyFill="1" applyBorder="1" applyAlignment="1">
      <alignment horizontal="center" vertical="center" wrapText="1"/>
    </xf>
    <xf numFmtId="0" fontId="17" fillId="2" borderId="3" xfId="55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5" fillId="2" borderId="4" xfId="55" applyFont="1" applyFill="1" applyBorder="1" applyAlignment="1">
      <alignment horizontal="center" vertical="center"/>
    </xf>
    <xf numFmtId="0" fontId="15" fillId="2" borderId="5" xfId="55" applyFont="1" applyFill="1" applyBorder="1" applyAlignment="1">
      <alignment horizontal="center" vertical="center"/>
    </xf>
    <xf numFmtId="0" fontId="15" fillId="2" borderId="3" xfId="55" applyFont="1" applyFill="1" applyBorder="1" applyAlignment="1">
      <alignment horizontal="center" vertical="center"/>
    </xf>
    <xf numFmtId="0" fontId="17" fillId="0" borderId="4" xfId="55" applyFont="1" applyBorder="1" applyAlignment="1">
      <alignment horizontal="center" vertical="center"/>
    </xf>
    <xf numFmtId="0" fontId="17" fillId="0" borderId="5" xfId="55" applyFont="1" applyBorder="1" applyAlignment="1">
      <alignment horizontal="center" vertical="center"/>
    </xf>
    <xf numFmtId="0" fontId="17" fillId="0" borderId="3" xfId="55" applyFont="1" applyBorder="1" applyAlignment="1">
      <alignment horizontal="center" vertical="center"/>
    </xf>
    <xf numFmtId="0" fontId="17" fillId="0" borderId="6" xfId="55" applyFont="1" applyBorder="1" applyAlignment="1">
      <alignment horizontal="center" vertical="center"/>
    </xf>
    <xf numFmtId="0" fontId="13" fillId="2" borderId="3" xfId="52" applyFont="1" applyFill="1" applyBorder="1" applyAlignment="1">
      <alignment horizontal="center" vertical="center" wrapText="1"/>
    </xf>
    <xf numFmtId="0" fontId="15" fillId="0" borderId="3" xfId="55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3" fillId="3" borderId="3" xfId="52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79" fontId="14" fillId="3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2" fillId="0" borderId="3" xfId="52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177" fontId="20" fillId="0" borderId="3" xfId="0" applyNumberFormat="1" applyFont="1" applyBorder="1" applyAlignment="1">
      <alignment horizontal="center" vertical="center" wrapText="1"/>
    </xf>
    <xf numFmtId="176" fontId="20" fillId="0" borderId="3" xfId="52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177" fontId="21" fillId="0" borderId="3" xfId="0" applyNumberFormat="1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177" fontId="12" fillId="3" borderId="3" xfId="52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77" fontId="14" fillId="3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7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7" fillId="2" borderId="4" xfId="55" applyFont="1" applyFill="1" applyBorder="1" applyAlignment="1" quotePrefix="1">
      <alignment horizontal="center" vertical="center"/>
    </xf>
    <xf numFmtId="0" fontId="17" fillId="2" borderId="3" xfId="55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9" xfId="55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3</xdr:col>
      <xdr:colOff>266700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8"/>
  <sheetViews>
    <sheetView tabSelected="1" topLeftCell="A32" workbookViewId="0">
      <selection activeCell="P53" sqref="P53"/>
    </sheetView>
  </sheetViews>
  <sheetFormatPr defaultColWidth="18" defaultRowHeight="15"/>
  <cols>
    <col min="1" max="1" width="14" style="1" customWidth="1"/>
    <col min="2" max="2" width="13.625" style="1" customWidth="1"/>
    <col min="3" max="3" width="9.125" style="1" hidden="1" customWidth="1"/>
    <col min="4" max="4" width="9.625" style="1" customWidth="1"/>
    <col min="5" max="5" width="37.75" style="1" customWidth="1"/>
    <col min="6" max="6" width="9.625" style="1" customWidth="1"/>
    <col min="7" max="7" width="5.5" style="1" customWidth="1"/>
    <col min="8" max="8" width="7.5" style="1" customWidth="1"/>
    <col min="9" max="9" width="7.625" style="3" customWidth="1"/>
    <col min="10" max="10" width="11.125" style="1" customWidth="1"/>
    <col min="11" max="11" width="8.75" style="1" customWidth="1"/>
    <col min="12" max="12" width="7.36666666666667" style="4" customWidth="1"/>
    <col min="13" max="13" width="8.5" style="4" customWidth="1"/>
    <col min="14" max="14" width="12.625" style="1" customWidth="1"/>
    <col min="15" max="15" width="7.75" style="4" customWidth="1"/>
    <col min="16" max="16384" width="18" style="1"/>
  </cols>
  <sheetData>
    <row r="1" s="1" customFormat="1" ht="40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72"/>
      <c r="K1" s="72"/>
      <c r="L1" s="6"/>
      <c r="M1" s="6"/>
      <c r="N1" s="6"/>
      <c r="O1" s="4"/>
    </row>
    <row r="2" s="1" customFormat="1" ht="25.5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4"/>
    </row>
    <row r="3" s="1" customFormat="1" ht="15.75" spans="6:15">
      <c r="F3" s="8" t="s">
        <v>2</v>
      </c>
      <c r="G3" s="9">
        <v>45866</v>
      </c>
      <c r="H3" s="9"/>
      <c r="I3" s="73"/>
      <c r="J3" s="74"/>
      <c r="K3" s="74"/>
      <c r="L3" s="4"/>
      <c r="M3" s="4"/>
      <c r="O3" s="4"/>
    </row>
    <row r="4" s="1" customFormat="1" ht="19.5" customHeight="1" spans="5:15">
      <c r="E4" s="10" t="s">
        <v>3</v>
      </c>
      <c r="F4" s="11"/>
      <c r="G4" s="12"/>
      <c r="H4" s="13"/>
      <c r="I4" s="75"/>
      <c r="K4" s="1" t="s">
        <v>4</v>
      </c>
      <c r="L4" s="4"/>
      <c r="M4" s="76"/>
      <c r="O4" s="4"/>
    </row>
    <row r="5" s="1" customFormat="1" hidden="1" spans="2:15">
      <c r="B5" s="14"/>
      <c r="I5" s="3"/>
      <c r="L5" s="4"/>
      <c r="M5" s="4"/>
      <c r="O5" s="4"/>
    </row>
    <row r="6" s="2" customFormat="1" ht="38.25" spans="1:15">
      <c r="A6" s="15" t="s">
        <v>5</v>
      </c>
      <c r="B6" s="16" t="s">
        <v>6</v>
      </c>
      <c r="C6" s="16" t="s">
        <v>7</v>
      </c>
      <c r="D6" s="16" t="s">
        <v>8</v>
      </c>
      <c r="E6" s="17" t="s">
        <v>9</v>
      </c>
      <c r="F6" s="17" t="s">
        <v>10</v>
      </c>
      <c r="G6" s="17" t="s">
        <v>11</v>
      </c>
      <c r="H6" s="18" t="s">
        <v>12</v>
      </c>
      <c r="I6" s="18" t="s">
        <v>13</v>
      </c>
      <c r="J6" s="18" t="s">
        <v>14</v>
      </c>
      <c r="K6" s="22" t="s">
        <v>15</v>
      </c>
      <c r="L6" s="77" t="s">
        <v>16</v>
      </c>
      <c r="M6" s="77" t="s">
        <v>17</v>
      </c>
      <c r="N6" s="16" t="s">
        <v>18</v>
      </c>
      <c r="O6" s="78" t="s">
        <v>19</v>
      </c>
    </row>
    <row r="7" s="2" customFormat="1" ht="32.25" customHeight="1" spans="1:15">
      <c r="A7" s="15" t="s">
        <v>20</v>
      </c>
      <c r="B7" s="19" t="s">
        <v>21</v>
      </c>
      <c r="C7" s="20" t="s">
        <v>22</v>
      </c>
      <c r="D7" s="21" t="s">
        <v>23</v>
      </c>
      <c r="E7" s="22" t="s">
        <v>24</v>
      </c>
      <c r="F7" s="23" t="s">
        <v>25</v>
      </c>
      <c r="G7" s="22" t="s">
        <v>26</v>
      </c>
      <c r="H7" s="18" t="s">
        <v>27</v>
      </c>
      <c r="I7" s="18" t="s">
        <v>28</v>
      </c>
      <c r="J7" s="79" t="s">
        <v>29</v>
      </c>
      <c r="K7" s="23" t="s">
        <v>30</v>
      </c>
      <c r="L7" s="77" t="s">
        <v>31</v>
      </c>
      <c r="M7" s="77" t="s">
        <v>32</v>
      </c>
      <c r="N7" s="16" t="s">
        <v>33</v>
      </c>
      <c r="O7" s="78" t="s">
        <v>34</v>
      </c>
    </row>
    <row r="8" s="2" customFormat="1" ht="18" customHeight="1" spans="1:15">
      <c r="A8" s="24" t="s">
        <v>35</v>
      </c>
      <c r="B8" s="25" t="s">
        <v>36</v>
      </c>
      <c r="C8" s="24"/>
      <c r="D8" s="24" t="s">
        <v>37</v>
      </c>
      <c r="E8" s="26" t="s">
        <v>38</v>
      </c>
      <c r="F8" s="26">
        <v>402</v>
      </c>
      <c r="G8" s="27" t="s">
        <v>39</v>
      </c>
      <c r="H8" s="27">
        <v>3270</v>
      </c>
      <c r="I8" s="80"/>
      <c r="J8" s="81">
        <v>1800</v>
      </c>
      <c r="K8" s="82" t="s">
        <v>40</v>
      </c>
      <c r="L8" s="83">
        <f>J8*0.0064</f>
        <v>11.52</v>
      </c>
      <c r="M8" s="83">
        <f>L8+0.5</f>
        <v>12.02</v>
      </c>
      <c r="N8" s="84" t="s">
        <v>41</v>
      </c>
      <c r="O8" s="85">
        <f>0.7*0.26*0.235</f>
        <v>0.04277</v>
      </c>
    </row>
    <row r="9" s="2" customFormat="1" ht="18" customHeight="1" spans="1:15">
      <c r="A9" s="28"/>
      <c r="B9" s="29"/>
      <c r="C9" s="28"/>
      <c r="D9" s="28"/>
      <c r="E9" s="30"/>
      <c r="F9" s="30"/>
      <c r="G9" s="31"/>
      <c r="H9" s="31"/>
      <c r="I9" s="80">
        <v>50</v>
      </c>
      <c r="J9" s="81">
        <f>H8-J8+I9</f>
        <v>1520</v>
      </c>
      <c r="K9" s="82" t="s">
        <v>42</v>
      </c>
      <c r="L9" s="83">
        <f t="shared" ref="L9:L40" si="0">J9*0.0064</f>
        <v>9.728</v>
      </c>
      <c r="M9" s="83">
        <f t="shared" ref="M9:M48" si="1">L9+0.5</f>
        <v>10.228</v>
      </c>
      <c r="N9" s="84" t="s">
        <v>41</v>
      </c>
      <c r="O9" s="85">
        <f>0.7*0.26*0.235</f>
        <v>0.04277</v>
      </c>
    </row>
    <row r="10" s="2" customFormat="1" ht="18" customHeight="1" spans="1:15">
      <c r="A10" s="24" t="s">
        <v>35</v>
      </c>
      <c r="B10" s="25" t="s">
        <v>36</v>
      </c>
      <c r="C10" s="24"/>
      <c r="D10" s="24" t="s">
        <v>37</v>
      </c>
      <c r="E10" s="32" t="s">
        <v>43</v>
      </c>
      <c r="F10" s="26">
        <v>402</v>
      </c>
      <c r="G10" s="33" t="s">
        <v>44</v>
      </c>
      <c r="H10" s="27">
        <v>4343</v>
      </c>
      <c r="I10" s="80"/>
      <c r="J10" s="81">
        <v>1800</v>
      </c>
      <c r="K10" s="82" t="s">
        <v>45</v>
      </c>
      <c r="L10" s="83">
        <f t="shared" si="0"/>
        <v>11.52</v>
      </c>
      <c r="M10" s="83">
        <f t="shared" si="1"/>
        <v>12.02</v>
      </c>
      <c r="N10" s="84" t="s">
        <v>41</v>
      </c>
      <c r="O10" s="85">
        <f>0.7*0.26*0.235</f>
        <v>0.04277</v>
      </c>
    </row>
    <row r="11" s="2" customFormat="1" ht="18" customHeight="1" spans="1:15">
      <c r="A11" s="34"/>
      <c r="B11" s="35"/>
      <c r="C11" s="34"/>
      <c r="D11" s="34"/>
      <c r="E11" s="36"/>
      <c r="F11" s="37"/>
      <c r="G11" s="38"/>
      <c r="H11" s="39"/>
      <c r="I11" s="80"/>
      <c r="J11" s="81">
        <v>1800</v>
      </c>
      <c r="K11" s="82" t="s">
        <v>46</v>
      </c>
      <c r="L11" s="83">
        <f t="shared" si="0"/>
        <v>11.52</v>
      </c>
      <c r="M11" s="83">
        <f t="shared" si="1"/>
        <v>12.02</v>
      </c>
      <c r="N11" s="84" t="s">
        <v>41</v>
      </c>
      <c r="O11" s="85">
        <f t="shared" ref="O11:O16" si="2">0.7*0.26*0.235</f>
        <v>0.04277</v>
      </c>
    </row>
    <row r="12" s="2" customFormat="1" ht="18" customHeight="1" spans="1:15">
      <c r="A12" s="28"/>
      <c r="B12" s="29"/>
      <c r="C12" s="28"/>
      <c r="D12" s="28"/>
      <c r="E12" s="40"/>
      <c r="F12" s="30"/>
      <c r="G12" s="41"/>
      <c r="H12" s="31"/>
      <c r="I12" s="80">
        <v>50</v>
      </c>
      <c r="J12" s="81">
        <f>H10-J10-J11+I12</f>
        <v>793</v>
      </c>
      <c r="K12" s="82" t="s">
        <v>47</v>
      </c>
      <c r="L12" s="83">
        <f t="shared" si="0"/>
        <v>5.0752</v>
      </c>
      <c r="M12" s="83">
        <f t="shared" si="1"/>
        <v>5.5752</v>
      </c>
      <c r="N12" s="84" t="s">
        <v>41</v>
      </c>
      <c r="O12" s="85">
        <f t="shared" si="2"/>
        <v>0.04277</v>
      </c>
    </row>
    <row r="13" s="2" customFormat="1" ht="18" customHeight="1" spans="1:15">
      <c r="A13" s="24" t="s">
        <v>35</v>
      </c>
      <c r="B13" s="25" t="s">
        <v>36</v>
      </c>
      <c r="C13" s="24"/>
      <c r="D13" s="24" t="s">
        <v>37</v>
      </c>
      <c r="E13" s="32" t="s">
        <v>48</v>
      </c>
      <c r="F13" s="26">
        <v>402</v>
      </c>
      <c r="G13" s="33" t="s">
        <v>49</v>
      </c>
      <c r="H13" s="27">
        <v>3270</v>
      </c>
      <c r="I13" s="80"/>
      <c r="J13" s="81">
        <v>1800</v>
      </c>
      <c r="K13" s="82" t="s">
        <v>50</v>
      </c>
      <c r="L13" s="83">
        <f t="shared" si="0"/>
        <v>11.52</v>
      </c>
      <c r="M13" s="83">
        <f t="shared" si="1"/>
        <v>12.02</v>
      </c>
      <c r="N13" s="84" t="s">
        <v>41</v>
      </c>
      <c r="O13" s="85">
        <f t="shared" si="2"/>
        <v>0.04277</v>
      </c>
    </row>
    <row r="14" s="2" customFormat="1" ht="18" customHeight="1" spans="1:15">
      <c r="A14" s="28"/>
      <c r="B14" s="29"/>
      <c r="C14" s="28"/>
      <c r="D14" s="28"/>
      <c r="E14" s="40"/>
      <c r="F14" s="30"/>
      <c r="G14" s="41"/>
      <c r="H14" s="31"/>
      <c r="I14" s="80">
        <v>50</v>
      </c>
      <c r="J14" s="81">
        <f>H13-J13+I14</f>
        <v>1520</v>
      </c>
      <c r="K14" s="82" t="s">
        <v>51</v>
      </c>
      <c r="L14" s="83">
        <f t="shared" si="0"/>
        <v>9.728</v>
      </c>
      <c r="M14" s="83">
        <f t="shared" si="1"/>
        <v>10.228</v>
      </c>
      <c r="N14" s="84" t="s">
        <v>41</v>
      </c>
      <c r="O14" s="85">
        <f t="shared" si="2"/>
        <v>0.04277</v>
      </c>
    </row>
    <row r="15" s="2" customFormat="1" ht="18" customHeight="1" spans="1:15">
      <c r="A15" s="24" t="s">
        <v>35</v>
      </c>
      <c r="B15" s="25" t="s">
        <v>36</v>
      </c>
      <c r="C15" s="24"/>
      <c r="D15" s="24" t="s">
        <v>37</v>
      </c>
      <c r="E15" s="32" t="s">
        <v>48</v>
      </c>
      <c r="F15" s="26">
        <v>402</v>
      </c>
      <c r="G15" s="33" t="s">
        <v>52</v>
      </c>
      <c r="H15" s="27">
        <v>2094</v>
      </c>
      <c r="I15" s="80"/>
      <c r="J15" s="81">
        <v>1800</v>
      </c>
      <c r="K15" s="82" t="s">
        <v>53</v>
      </c>
      <c r="L15" s="83">
        <f t="shared" si="0"/>
        <v>11.52</v>
      </c>
      <c r="M15" s="83">
        <f t="shared" si="1"/>
        <v>12.02</v>
      </c>
      <c r="N15" s="84" t="s">
        <v>41</v>
      </c>
      <c r="O15" s="85">
        <f t="shared" si="2"/>
        <v>0.04277</v>
      </c>
    </row>
    <row r="16" s="2" customFormat="1" ht="18" customHeight="1" spans="1:15">
      <c r="A16" s="28"/>
      <c r="B16" s="29"/>
      <c r="C16" s="28"/>
      <c r="D16" s="28"/>
      <c r="E16" s="40"/>
      <c r="F16" s="37"/>
      <c r="G16" s="38"/>
      <c r="H16" s="39"/>
      <c r="I16" s="80">
        <v>50</v>
      </c>
      <c r="J16" s="81">
        <f>H15-J15+I16</f>
        <v>344</v>
      </c>
      <c r="K16" s="82" t="s">
        <v>54</v>
      </c>
      <c r="L16" s="83">
        <f t="shared" si="0"/>
        <v>2.2016</v>
      </c>
      <c r="M16" s="83">
        <f t="shared" si="1"/>
        <v>2.7016</v>
      </c>
      <c r="N16" s="84" t="s">
        <v>41</v>
      </c>
      <c r="O16" s="85">
        <f t="shared" si="2"/>
        <v>0.04277</v>
      </c>
    </row>
    <row r="17" s="2" customFormat="1" ht="18" customHeight="1" spans="1:15">
      <c r="A17" s="24" t="s">
        <v>35</v>
      </c>
      <c r="B17" s="25" t="s">
        <v>55</v>
      </c>
      <c r="C17" s="24"/>
      <c r="D17" s="24" t="s">
        <v>37</v>
      </c>
      <c r="E17" s="42" t="s">
        <v>56</v>
      </c>
      <c r="F17" s="26">
        <v>603</v>
      </c>
      <c r="G17" s="27" t="s">
        <v>39</v>
      </c>
      <c r="H17" s="27">
        <v>3108</v>
      </c>
      <c r="I17" s="80"/>
      <c r="J17" s="81">
        <v>1800</v>
      </c>
      <c r="K17" s="82" t="s">
        <v>57</v>
      </c>
      <c r="L17" s="83">
        <f t="shared" si="0"/>
        <v>11.52</v>
      </c>
      <c r="M17" s="83">
        <f t="shared" si="1"/>
        <v>12.02</v>
      </c>
      <c r="N17" s="84" t="s">
        <v>41</v>
      </c>
      <c r="O17" s="85">
        <f t="shared" ref="O17:O20" si="3">0.7*0.26*0.235</f>
        <v>0.04277</v>
      </c>
    </row>
    <row r="18" s="2" customFormat="1" ht="18" customHeight="1" spans="1:15">
      <c r="A18" s="28"/>
      <c r="B18" s="29"/>
      <c r="C18" s="28"/>
      <c r="D18" s="28"/>
      <c r="E18" s="43"/>
      <c r="F18" s="30"/>
      <c r="G18" s="31"/>
      <c r="H18" s="31"/>
      <c r="I18" s="80">
        <v>50</v>
      </c>
      <c r="J18" s="81">
        <f>H17-J17+I18</f>
        <v>1358</v>
      </c>
      <c r="K18" s="82" t="s">
        <v>58</v>
      </c>
      <c r="L18" s="83">
        <f t="shared" si="0"/>
        <v>8.6912</v>
      </c>
      <c r="M18" s="83">
        <f t="shared" si="1"/>
        <v>9.1912</v>
      </c>
      <c r="N18" s="84" t="s">
        <v>41</v>
      </c>
      <c r="O18" s="85">
        <f t="shared" si="3"/>
        <v>0.04277</v>
      </c>
    </row>
    <row r="19" s="2" customFormat="1" ht="18" customHeight="1" spans="1:15">
      <c r="A19" s="24" t="s">
        <v>35</v>
      </c>
      <c r="B19" s="25" t="s">
        <v>55</v>
      </c>
      <c r="C19" s="24"/>
      <c r="D19" s="24" t="s">
        <v>37</v>
      </c>
      <c r="E19" s="42" t="s">
        <v>56</v>
      </c>
      <c r="F19" s="26">
        <v>603</v>
      </c>
      <c r="G19" s="33" t="s">
        <v>44</v>
      </c>
      <c r="H19" s="27">
        <v>4181</v>
      </c>
      <c r="I19" s="80"/>
      <c r="J19" s="81">
        <v>1800</v>
      </c>
      <c r="K19" s="82" t="s">
        <v>59</v>
      </c>
      <c r="L19" s="83">
        <f t="shared" si="0"/>
        <v>11.52</v>
      </c>
      <c r="M19" s="83">
        <f t="shared" si="1"/>
        <v>12.02</v>
      </c>
      <c r="N19" s="84" t="s">
        <v>41</v>
      </c>
      <c r="O19" s="85">
        <f t="shared" si="3"/>
        <v>0.04277</v>
      </c>
    </row>
    <row r="20" s="2" customFormat="1" ht="18" customHeight="1" spans="1:15">
      <c r="A20" s="34"/>
      <c r="B20" s="35"/>
      <c r="C20" s="34"/>
      <c r="D20" s="34"/>
      <c r="E20" s="44"/>
      <c r="F20" s="37"/>
      <c r="G20" s="38"/>
      <c r="H20" s="39"/>
      <c r="I20" s="80"/>
      <c r="J20" s="81">
        <v>1800</v>
      </c>
      <c r="K20" s="82" t="s">
        <v>60</v>
      </c>
      <c r="L20" s="83">
        <f t="shared" si="0"/>
        <v>11.52</v>
      </c>
      <c r="M20" s="83">
        <f t="shared" si="1"/>
        <v>12.02</v>
      </c>
      <c r="N20" s="84" t="s">
        <v>41</v>
      </c>
      <c r="O20" s="85">
        <f t="shared" si="3"/>
        <v>0.04277</v>
      </c>
    </row>
    <row r="21" s="2" customFormat="1" ht="18" customHeight="1" spans="1:15">
      <c r="A21" s="28"/>
      <c r="B21" s="29"/>
      <c r="C21" s="28"/>
      <c r="D21" s="28"/>
      <c r="E21" s="43"/>
      <c r="F21" s="30"/>
      <c r="G21" s="41"/>
      <c r="H21" s="31"/>
      <c r="I21" s="80">
        <v>50</v>
      </c>
      <c r="J21" s="81">
        <f>H19-J19-J20+I21</f>
        <v>631</v>
      </c>
      <c r="K21" s="82" t="s">
        <v>61</v>
      </c>
      <c r="L21" s="83">
        <f t="shared" si="0"/>
        <v>4.0384</v>
      </c>
      <c r="M21" s="83">
        <f t="shared" si="1"/>
        <v>4.5384</v>
      </c>
      <c r="N21" s="84" t="s">
        <v>41</v>
      </c>
      <c r="O21" s="85">
        <f t="shared" ref="O21:O24" si="4">0.7*0.26*0.235</f>
        <v>0.04277</v>
      </c>
    </row>
    <row r="22" s="2" customFormat="1" ht="18" customHeight="1" spans="1:15">
      <c r="A22" s="24" t="s">
        <v>35</v>
      </c>
      <c r="B22" s="25" t="s">
        <v>55</v>
      </c>
      <c r="C22" s="24"/>
      <c r="D22" s="24" t="s">
        <v>37</v>
      </c>
      <c r="E22" s="42" t="s">
        <v>56</v>
      </c>
      <c r="F22" s="45">
        <v>603</v>
      </c>
      <c r="G22" s="33" t="s">
        <v>49</v>
      </c>
      <c r="H22" s="27">
        <v>2197</v>
      </c>
      <c r="I22" s="80"/>
      <c r="J22" s="81">
        <v>1800</v>
      </c>
      <c r="K22" s="82" t="s">
        <v>62</v>
      </c>
      <c r="L22" s="83">
        <f t="shared" si="0"/>
        <v>11.52</v>
      </c>
      <c r="M22" s="83">
        <f t="shared" si="1"/>
        <v>12.02</v>
      </c>
      <c r="N22" s="84" t="s">
        <v>41</v>
      </c>
      <c r="O22" s="85">
        <f t="shared" si="4"/>
        <v>0.04277</v>
      </c>
    </row>
    <row r="23" s="2" customFormat="1" ht="18" customHeight="1" spans="1:15">
      <c r="A23" s="28"/>
      <c r="B23" s="29"/>
      <c r="C23" s="28"/>
      <c r="D23" s="28"/>
      <c r="E23" s="43"/>
      <c r="F23" s="46"/>
      <c r="G23" s="41"/>
      <c r="H23" s="31"/>
      <c r="I23" s="80">
        <v>50</v>
      </c>
      <c r="J23" s="81">
        <f>H22-J22+I23</f>
        <v>447</v>
      </c>
      <c r="K23" s="82" t="s">
        <v>63</v>
      </c>
      <c r="L23" s="83">
        <f t="shared" si="0"/>
        <v>2.8608</v>
      </c>
      <c r="M23" s="83">
        <f t="shared" si="1"/>
        <v>3.3608</v>
      </c>
      <c r="N23" s="84" t="s">
        <v>41</v>
      </c>
      <c r="O23" s="85">
        <f t="shared" si="4"/>
        <v>0.04277</v>
      </c>
    </row>
    <row r="24" s="2" customFormat="1" ht="18" customHeight="1" spans="1:15">
      <c r="A24" s="47" t="s">
        <v>35</v>
      </c>
      <c r="B24" s="48" t="s">
        <v>55</v>
      </c>
      <c r="C24" s="47"/>
      <c r="D24" s="47" t="s">
        <v>37</v>
      </c>
      <c r="E24" s="49" t="s">
        <v>56</v>
      </c>
      <c r="F24" s="50">
        <v>603</v>
      </c>
      <c r="G24" s="51" t="s">
        <v>52</v>
      </c>
      <c r="H24" s="52">
        <v>1123</v>
      </c>
      <c r="I24" s="80">
        <v>50</v>
      </c>
      <c r="J24" s="81">
        <f>H24+I24</f>
        <v>1173</v>
      </c>
      <c r="K24" s="82" t="s">
        <v>64</v>
      </c>
      <c r="L24" s="83">
        <f t="shared" si="0"/>
        <v>7.5072</v>
      </c>
      <c r="M24" s="83">
        <f t="shared" si="1"/>
        <v>8.0072</v>
      </c>
      <c r="N24" s="84" t="s">
        <v>41</v>
      </c>
      <c r="O24" s="85">
        <f t="shared" si="4"/>
        <v>0.04277</v>
      </c>
    </row>
    <row r="25" s="2" customFormat="1" ht="18" customHeight="1" spans="1:15">
      <c r="A25" s="24" t="s">
        <v>35</v>
      </c>
      <c r="B25" s="25" t="s">
        <v>65</v>
      </c>
      <c r="C25" s="24"/>
      <c r="D25" s="24" t="s">
        <v>37</v>
      </c>
      <c r="E25" s="53" t="s">
        <v>66</v>
      </c>
      <c r="F25" s="101" t="s">
        <v>67</v>
      </c>
      <c r="G25" s="33" t="s">
        <v>39</v>
      </c>
      <c r="H25" s="27">
        <v>2358</v>
      </c>
      <c r="I25" s="80"/>
      <c r="J25" s="81">
        <v>1800</v>
      </c>
      <c r="K25" s="82" t="s">
        <v>68</v>
      </c>
      <c r="L25" s="83">
        <f t="shared" si="0"/>
        <v>11.52</v>
      </c>
      <c r="M25" s="83">
        <f t="shared" si="1"/>
        <v>12.02</v>
      </c>
      <c r="N25" s="84" t="s">
        <v>41</v>
      </c>
      <c r="O25" s="85">
        <f t="shared" ref="O25:O30" si="5">0.7*0.26*0.235</f>
        <v>0.04277</v>
      </c>
    </row>
    <row r="26" s="2" customFormat="1" ht="18" customHeight="1" spans="1:15">
      <c r="A26" s="28"/>
      <c r="B26" s="29"/>
      <c r="C26" s="28"/>
      <c r="D26" s="28"/>
      <c r="E26" s="54"/>
      <c r="F26" s="46"/>
      <c r="G26" s="41"/>
      <c r="H26" s="31"/>
      <c r="I26" s="80">
        <v>50</v>
      </c>
      <c r="J26" s="81">
        <f>H25-J25+I26</f>
        <v>608</v>
      </c>
      <c r="K26" s="82" t="s">
        <v>69</v>
      </c>
      <c r="L26" s="83">
        <f t="shared" si="0"/>
        <v>3.8912</v>
      </c>
      <c r="M26" s="83">
        <f t="shared" si="1"/>
        <v>4.3912</v>
      </c>
      <c r="N26" s="84" t="s">
        <v>41</v>
      </c>
      <c r="O26" s="85">
        <f t="shared" si="5"/>
        <v>0.04277</v>
      </c>
    </row>
    <row r="27" s="2" customFormat="1" ht="18" customHeight="1" spans="1:15">
      <c r="A27" s="24" t="s">
        <v>35</v>
      </c>
      <c r="B27" s="25" t="s">
        <v>65</v>
      </c>
      <c r="C27" s="24"/>
      <c r="D27" s="24" t="s">
        <v>37</v>
      </c>
      <c r="E27" s="53" t="s">
        <v>66</v>
      </c>
      <c r="F27" s="101" t="s">
        <v>67</v>
      </c>
      <c r="G27" s="33" t="s">
        <v>44</v>
      </c>
      <c r="H27" s="27">
        <v>3431</v>
      </c>
      <c r="I27" s="80"/>
      <c r="J27" s="81">
        <v>1800</v>
      </c>
      <c r="K27" s="82" t="s">
        <v>70</v>
      </c>
      <c r="L27" s="83">
        <f t="shared" si="0"/>
        <v>11.52</v>
      </c>
      <c r="M27" s="83">
        <f t="shared" si="1"/>
        <v>12.02</v>
      </c>
      <c r="N27" s="84" t="s">
        <v>41</v>
      </c>
      <c r="O27" s="85">
        <f t="shared" si="5"/>
        <v>0.04277</v>
      </c>
    </row>
    <row r="28" s="2" customFormat="1" ht="18" customHeight="1" spans="1:15">
      <c r="A28" s="28"/>
      <c r="B28" s="29"/>
      <c r="C28" s="28"/>
      <c r="D28" s="28"/>
      <c r="E28" s="54"/>
      <c r="F28" s="46"/>
      <c r="G28" s="41"/>
      <c r="H28" s="31"/>
      <c r="I28" s="80">
        <v>50</v>
      </c>
      <c r="J28" s="81">
        <f>H27-J27+I28</f>
        <v>1681</v>
      </c>
      <c r="K28" s="82" t="s">
        <v>71</v>
      </c>
      <c r="L28" s="83">
        <f t="shared" si="0"/>
        <v>10.7584</v>
      </c>
      <c r="M28" s="83">
        <f t="shared" si="1"/>
        <v>11.2584</v>
      </c>
      <c r="N28" s="84" t="s">
        <v>41</v>
      </c>
      <c r="O28" s="85">
        <f t="shared" si="5"/>
        <v>0.04277</v>
      </c>
    </row>
    <row r="29" s="2" customFormat="1" ht="18" customHeight="1" spans="1:15">
      <c r="A29" s="24" t="s">
        <v>35</v>
      </c>
      <c r="B29" s="25" t="s">
        <v>65</v>
      </c>
      <c r="C29" s="24"/>
      <c r="D29" s="24" t="s">
        <v>37</v>
      </c>
      <c r="E29" s="53" t="s">
        <v>66</v>
      </c>
      <c r="F29" s="101" t="s">
        <v>67</v>
      </c>
      <c r="G29" s="33" t="s">
        <v>49</v>
      </c>
      <c r="H29" s="27">
        <v>2358</v>
      </c>
      <c r="I29" s="80"/>
      <c r="J29" s="81">
        <v>1800</v>
      </c>
      <c r="K29" s="82" t="s">
        <v>72</v>
      </c>
      <c r="L29" s="83">
        <f t="shared" si="0"/>
        <v>11.52</v>
      </c>
      <c r="M29" s="83">
        <f t="shared" si="1"/>
        <v>12.02</v>
      </c>
      <c r="N29" s="84" t="s">
        <v>41</v>
      </c>
      <c r="O29" s="85">
        <f t="shared" si="5"/>
        <v>0.04277</v>
      </c>
    </row>
    <row r="30" s="2" customFormat="1" ht="18" customHeight="1" spans="1:15">
      <c r="A30" s="28"/>
      <c r="B30" s="29"/>
      <c r="C30" s="28"/>
      <c r="D30" s="28"/>
      <c r="E30" s="54"/>
      <c r="F30" s="46"/>
      <c r="G30" s="41"/>
      <c r="H30" s="31"/>
      <c r="I30" s="80">
        <v>50</v>
      </c>
      <c r="J30" s="81">
        <f>H29-J29+I30</f>
        <v>608</v>
      </c>
      <c r="K30" s="82" t="s">
        <v>73</v>
      </c>
      <c r="L30" s="83">
        <f t="shared" si="0"/>
        <v>3.8912</v>
      </c>
      <c r="M30" s="83">
        <f t="shared" si="1"/>
        <v>4.3912</v>
      </c>
      <c r="N30" s="84" t="s">
        <v>41</v>
      </c>
      <c r="O30" s="85">
        <f t="shared" si="5"/>
        <v>0.04277</v>
      </c>
    </row>
    <row r="31" s="2" customFormat="1" ht="18" customHeight="1" spans="1:15">
      <c r="A31" s="47" t="s">
        <v>35</v>
      </c>
      <c r="B31" s="48" t="s">
        <v>65</v>
      </c>
      <c r="C31" s="47"/>
      <c r="D31" s="47" t="s">
        <v>37</v>
      </c>
      <c r="E31" s="55" t="s">
        <v>66</v>
      </c>
      <c r="F31" s="102" t="s">
        <v>67</v>
      </c>
      <c r="G31" s="51" t="s">
        <v>52</v>
      </c>
      <c r="H31" s="52">
        <v>1123</v>
      </c>
      <c r="I31" s="80">
        <v>50</v>
      </c>
      <c r="J31" s="81">
        <f>H31+I31</f>
        <v>1173</v>
      </c>
      <c r="K31" s="82" t="s">
        <v>74</v>
      </c>
      <c r="L31" s="83">
        <f t="shared" si="0"/>
        <v>7.5072</v>
      </c>
      <c r="M31" s="83">
        <f t="shared" si="1"/>
        <v>8.0072</v>
      </c>
      <c r="N31" s="84" t="s">
        <v>41</v>
      </c>
      <c r="O31" s="85">
        <f t="shared" ref="O31:O40" si="6">0.7*0.26*0.235</f>
        <v>0.04277</v>
      </c>
    </row>
    <row r="32" s="2" customFormat="1" ht="18" customHeight="1" spans="1:15">
      <c r="A32" s="24" t="s">
        <v>35</v>
      </c>
      <c r="B32" s="25" t="s">
        <v>75</v>
      </c>
      <c r="C32" s="24"/>
      <c r="D32" s="24" t="s">
        <v>37</v>
      </c>
      <c r="E32" s="53" t="s">
        <v>76</v>
      </c>
      <c r="F32" s="56">
        <v>443</v>
      </c>
      <c r="G32" s="33" t="s">
        <v>39</v>
      </c>
      <c r="H32" s="27">
        <v>3270</v>
      </c>
      <c r="I32" s="80"/>
      <c r="J32" s="81">
        <v>1800</v>
      </c>
      <c r="K32" s="82" t="s">
        <v>77</v>
      </c>
      <c r="L32" s="83">
        <f t="shared" si="0"/>
        <v>11.52</v>
      </c>
      <c r="M32" s="83">
        <f t="shared" si="1"/>
        <v>12.02</v>
      </c>
      <c r="N32" s="84" t="s">
        <v>41</v>
      </c>
      <c r="O32" s="85">
        <f t="shared" si="6"/>
        <v>0.04277</v>
      </c>
    </row>
    <row r="33" s="2" customFormat="1" ht="18" customHeight="1" spans="1:15">
      <c r="A33" s="28"/>
      <c r="B33" s="29"/>
      <c r="C33" s="28"/>
      <c r="D33" s="28"/>
      <c r="E33" s="54"/>
      <c r="F33" s="57"/>
      <c r="G33" s="41"/>
      <c r="H33" s="31"/>
      <c r="I33" s="80">
        <v>50</v>
      </c>
      <c r="J33" s="81">
        <f>H32-J32+I33</f>
        <v>1520</v>
      </c>
      <c r="K33" s="82" t="s">
        <v>78</v>
      </c>
      <c r="L33" s="83">
        <f t="shared" si="0"/>
        <v>9.728</v>
      </c>
      <c r="M33" s="83">
        <f t="shared" si="1"/>
        <v>10.228</v>
      </c>
      <c r="N33" s="84" t="s">
        <v>41</v>
      </c>
      <c r="O33" s="85">
        <f t="shared" si="6"/>
        <v>0.04277</v>
      </c>
    </row>
    <row r="34" s="2" customFormat="1" ht="18" customHeight="1" spans="1:15">
      <c r="A34" s="24" t="s">
        <v>35</v>
      </c>
      <c r="B34" s="25" t="s">
        <v>75</v>
      </c>
      <c r="C34" s="24"/>
      <c r="D34" s="24" t="s">
        <v>37</v>
      </c>
      <c r="E34" s="53" t="s">
        <v>76</v>
      </c>
      <c r="F34" s="56">
        <v>443</v>
      </c>
      <c r="G34" s="33" t="s">
        <v>44</v>
      </c>
      <c r="H34" s="27">
        <v>3270</v>
      </c>
      <c r="I34" s="80"/>
      <c r="J34" s="81">
        <v>1800</v>
      </c>
      <c r="K34" s="82" t="s">
        <v>79</v>
      </c>
      <c r="L34" s="83">
        <f t="shared" si="0"/>
        <v>11.52</v>
      </c>
      <c r="M34" s="83">
        <f t="shared" si="1"/>
        <v>12.02</v>
      </c>
      <c r="N34" s="84" t="s">
        <v>41</v>
      </c>
      <c r="O34" s="85">
        <f t="shared" si="6"/>
        <v>0.04277</v>
      </c>
    </row>
    <row r="35" s="2" customFormat="1" ht="18" customHeight="1" spans="1:15">
      <c r="A35" s="28"/>
      <c r="B35" s="29"/>
      <c r="C35" s="28"/>
      <c r="D35" s="28"/>
      <c r="E35" s="54"/>
      <c r="F35" s="57"/>
      <c r="G35" s="41"/>
      <c r="H35" s="31"/>
      <c r="I35" s="80">
        <v>50</v>
      </c>
      <c r="J35" s="81">
        <f t="shared" ref="J35:J39" si="7">H34-J34+I35</f>
        <v>1520</v>
      </c>
      <c r="K35" s="82" t="s">
        <v>80</v>
      </c>
      <c r="L35" s="83">
        <f t="shared" si="0"/>
        <v>9.728</v>
      </c>
      <c r="M35" s="83">
        <f t="shared" si="1"/>
        <v>10.228</v>
      </c>
      <c r="N35" s="84" t="s">
        <v>41</v>
      </c>
      <c r="O35" s="85">
        <f t="shared" si="6"/>
        <v>0.04277</v>
      </c>
    </row>
    <row r="36" s="2" customFormat="1" ht="18" customHeight="1" spans="1:15">
      <c r="A36" s="24" t="s">
        <v>35</v>
      </c>
      <c r="B36" s="25" t="s">
        <v>75</v>
      </c>
      <c r="C36" s="24"/>
      <c r="D36" s="24" t="s">
        <v>37</v>
      </c>
      <c r="E36" s="53" t="s">
        <v>76</v>
      </c>
      <c r="F36" s="56">
        <v>443</v>
      </c>
      <c r="G36" s="33" t="s">
        <v>49</v>
      </c>
      <c r="H36" s="27">
        <v>2197</v>
      </c>
      <c r="I36" s="80"/>
      <c r="J36" s="81">
        <v>1800</v>
      </c>
      <c r="K36" s="82" t="s">
        <v>81</v>
      </c>
      <c r="L36" s="83">
        <f t="shared" si="0"/>
        <v>11.52</v>
      </c>
      <c r="M36" s="83">
        <f t="shared" si="1"/>
        <v>12.02</v>
      </c>
      <c r="N36" s="84" t="s">
        <v>41</v>
      </c>
      <c r="O36" s="85">
        <f t="shared" si="6"/>
        <v>0.04277</v>
      </c>
    </row>
    <row r="37" s="2" customFormat="1" ht="18" customHeight="1" spans="1:15">
      <c r="A37" s="28"/>
      <c r="B37" s="29"/>
      <c r="C37" s="28"/>
      <c r="D37" s="28"/>
      <c r="E37" s="54"/>
      <c r="F37" s="57"/>
      <c r="G37" s="41"/>
      <c r="H37" s="31"/>
      <c r="I37" s="80">
        <v>50</v>
      </c>
      <c r="J37" s="81">
        <f t="shared" si="7"/>
        <v>447</v>
      </c>
      <c r="K37" s="82" t="s">
        <v>82</v>
      </c>
      <c r="L37" s="83">
        <f t="shared" si="0"/>
        <v>2.8608</v>
      </c>
      <c r="M37" s="83">
        <f t="shared" si="1"/>
        <v>3.3608</v>
      </c>
      <c r="N37" s="84" t="s">
        <v>41</v>
      </c>
      <c r="O37" s="85">
        <f t="shared" si="6"/>
        <v>0.04277</v>
      </c>
    </row>
    <row r="38" s="2" customFormat="1" ht="18" customHeight="1" spans="1:15">
      <c r="A38" s="24" t="s">
        <v>35</v>
      </c>
      <c r="B38" s="25" t="s">
        <v>75</v>
      </c>
      <c r="C38" s="24"/>
      <c r="D38" s="24" t="s">
        <v>37</v>
      </c>
      <c r="E38" s="53" t="s">
        <v>76</v>
      </c>
      <c r="F38" s="56">
        <v>443</v>
      </c>
      <c r="G38" s="33" t="s">
        <v>52</v>
      </c>
      <c r="H38" s="27">
        <v>2197</v>
      </c>
      <c r="I38" s="80"/>
      <c r="J38" s="81">
        <v>1800</v>
      </c>
      <c r="K38" s="82" t="s">
        <v>83</v>
      </c>
      <c r="L38" s="83">
        <f t="shared" si="0"/>
        <v>11.52</v>
      </c>
      <c r="M38" s="83">
        <f t="shared" si="1"/>
        <v>12.02</v>
      </c>
      <c r="N38" s="84" t="s">
        <v>41</v>
      </c>
      <c r="O38" s="85">
        <f t="shared" si="6"/>
        <v>0.04277</v>
      </c>
    </row>
    <row r="39" s="2" customFormat="1" ht="18" customHeight="1" spans="1:15">
      <c r="A39" s="28"/>
      <c r="B39" s="29"/>
      <c r="C39" s="28"/>
      <c r="D39" s="28"/>
      <c r="E39" s="54"/>
      <c r="F39" s="57"/>
      <c r="G39" s="41"/>
      <c r="H39" s="31"/>
      <c r="I39" s="80">
        <v>50</v>
      </c>
      <c r="J39" s="81">
        <f t="shared" si="7"/>
        <v>447</v>
      </c>
      <c r="K39" s="82" t="s">
        <v>84</v>
      </c>
      <c r="L39" s="83">
        <f t="shared" si="0"/>
        <v>2.8608</v>
      </c>
      <c r="M39" s="83">
        <f t="shared" si="1"/>
        <v>3.3608</v>
      </c>
      <c r="N39" s="84" t="s">
        <v>41</v>
      </c>
      <c r="O39" s="85">
        <f t="shared" si="6"/>
        <v>0.04277</v>
      </c>
    </row>
    <row r="40" s="2" customFormat="1" ht="18" customHeight="1" spans="1:15">
      <c r="A40" s="47" t="s">
        <v>35</v>
      </c>
      <c r="B40" s="48" t="s">
        <v>85</v>
      </c>
      <c r="C40" s="47"/>
      <c r="D40" s="47" t="s">
        <v>37</v>
      </c>
      <c r="E40" s="58" t="s">
        <v>86</v>
      </c>
      <c r="F40" s="58"/>
      <c r="G40" s="51"/>
      <c r="H40" s="51">
        <v>1394</v>
      </c>
      <c r="I40" s="80">
        <v>50</v>
      </c>
      <c r="J40" s="81">
        <f>H40+I40</f>
        <v>1444</v>
      </c>
      <c r="K40" s="82" t="s">
        <v>87</v>
      </c>
      <c r="L40" s="83">
        <f t="shared" si="0"/>
        <v>9.2416</v>
      </c>
      <c r="M40" s="83">
        <f t="shared" si="1"/>
        <v>9.7416</v>
      </c>
      <c r="N40" s="84" t="s">
        <v>41</v>
      </c>
      <c r="O40" s="85">
        <f t="shared" si="6"/>
        <v>0.04277</v>
      </c>
    </row>
    <row r="41" s="2" customFormat="1" ht="18" customHeight="1" spans="1:15">
      <c r="A41" s="24" t="s">
        <v>35</v>
      </c>
      <c r="B41" s="25" t="s">
        <v>88</v>
      </c>
      <c r="C41" s="24"/>
      <c r="D41" s="24" t="s">
        <v>37</v>
      </c>
      <c r="E41" s="56" t="s">
        <v>89</v>
      </c>
      <c r="F41" s="56"/>
      <c r="G41" s="33" t="s">
        <v>39</v>
      </c>
      <c r="H41" s="27">
        <v>12384</v>
      </c>
      <c r="I41" s="86">
        <v>100</v>
      </c>
      <c r="J41" s="81">
        <v>5000</v>
      </c>
      <c r="K41" s="82" t="s">
        <v>90</v>
      </c>
      <c r="L41" s="83">
        <f>J41*0.0028</f>
        <v>14</v>
      </c>
      <c r="M41" s="83">
        <f t="shared" si="1"/>
        <v>14.5</v>
      </c>
      <c r="N41" s="84" t="s">
        <v>91</v>
      </c>
      <c r="O41" s="85">
        <f t="shared" ref="O41:O52" si="8">0.76*0.26*0.205</f>
        <v>0.040508</v>
      </c>
    </row>
    <row r="42" s="2" customFormat="1" ht="18" customHeight="1" spans="1:15">
      <c r="A42" s="34"/>
      <c r="B42" s="35"/>
      <c r="C42" s="34"/>
      <c r="D42" s="34"/>
      <c r="E42" s="59"/>
      <c r="F42" s="59"/>
      <c r="G42" s="38"/>
      <c r="H42" s="39"/>
      <c r="I42" s="87"/>
      <c r="J42" s="81">
        <v>5000</v>
      </c>
      <c r="K42" s="82" t="s">
        <v>92</v>
      </c>
      <c r="L42" s="83">
        <f t="shared" ref="L42:L52" si="9">J42*0.0028</f>
        <v>14</v>
      </c>
      <c r="M42" s="83">
        <f t="shared" ref="M42:M52" si="10">L42+0.5</f>
        <v>14.5</v>
      </c>
      <c r="N42" s="84" t="s">
        <v>91</v>
      </c>
      <c r="O42" s="85">
        <f t="shared" si="8"/>
        <v>0.040508</v>
      </c>
    </row>
    <row r="43" s="2" customFormat="1" ht="18" customHeight="1" spans="1:15">
      <c r="A43" s="28"/>
      <c r="B43" s="29"/>
      <c r="C43" s="28"/>
      <c r="D43" s="28"/>
      <c r="E43" s="57"/>
      <c r="F43" s="57"/>
      <c r="G43" s="41"/>
      <c r="H43" s="31"/>
      <c r="I43" s="88"/>
      <c r="J43" s="81">
        <f>H41-J41-J42+I41</f>
        <v>2484</v>
      </c>
      <c r="K43" s="82" t="s">
        <v>93</v>
      </c>
      <c r="L43" s="83">
        <f t="shared" si="9"/>
        <v>6.9552</v>
      </c>
      <c r="M43" s="83">
        <f t="shared" si="10"/>
        <v>7.4552</v>
      </c>
      <c r="N43" s="84" t="s">
        <v>91</v>
      </c>
      <c r="O43" s="85">
        <f t="shared" si="8"/>
        <v>0.040508</v>
      </c>
    </row>
    <row r="44" s="2" customFormat="1" ht="18" customHeight="1" spans="1:15">
      <c r="A44" s="24" t="s">
        <v>35</v>
      </c>
      <c r="B44" s="25" t="s">
        <v>88</v>
      </c>
      <c r="C44" s="24"/>
      <c r="D44" s="24" t="s">
        <v>37</v>
      </c>
      <c r="E44" s="56" t="s">
        <v>89</v>
      </c>
      <c r="F44" s="56"/>
      <c r="G44" s="33" t="s">
        <v>44</v>
      </c>
      <c r="H44" s="27">
        <v>15708</v>
      </c>
      <c r="I44" s="86">
        <v>100</v>
      </c>
      <c r="J44" s="81">
        <v>5000</v>
      </c>
      <c r="K44" s="82" t="s">
        <v>94</v>
      </c>
      <c r="L44" s="83">
        <f t="shared" si="9"/>
        <v>14</v>
      </c>
      <c r="M44" s="83">
        <f t="shared" si="10"/>
        <v>14.5</v>
      </c>
      <c r="N44" s="84" t="s">
        <v>91</v>
      </c>
      <c r="O44" s="85">
        <f t="shared" si="8"/>
        <v>0.040508</v>
      </c>
    </row>
    <row r="45" s="2" customFormat="1" ht="18" customHeight="1" spans="1:15">
      <c r="A45" s="34"/>
      <c r="B45" s="35"/>
      <c r="C45" s="34"/>
      <c r="D45" s="34"/>
      <c r="E45" s="59"/>
      <c r="F45" s="59"/>
      <c r="G45" s="38"/>
      <c r="H45" s="39"/>
      <c r="I45" s="87"/>
      <c r="J45" s="81">
        <v>5000</v>
      </c>
      <c r="K45" s="82" t="s">
        <v>95</v>
      </c>
      <c r="L45" s="83">
        <f t="shared" si="9"/>
        <v>14</v>
      </c>
      <c r="M45" s="83">
        <f t="shared" si="10"/>
        <v>14.5</v>
      </c>
      <c r="N45" s="84" t="s">
        <v>91</v>
      </c>
      <c r="O45" s="85">
        <f t="shared" si="8"/>
        <v>0.040508</v>
      </c>
    </row>
    <row r="46" s="2" customFormat="1" ht="18" customHeight="1" spans="1:15">
      <c r="A46" s="34"/>
      <c r="B46" s="35"/>
      <c r="C46" s="34"/>
      <c r="D46" s="34"/>
      <c r="E46" s="59"/>
      <c r="F46" s="59"/>
      <c r="G46" s="38"/>
      <c r="H46" s="39"/>
      <c r="I46" s="87"/>
      <c r="J46" s="81">
        <v>5000</v>
      </c>
      <c r="K46" s="82" t="s">
        <v>96</v>
      </c>
      <c r="L46" s="83">
        <f t="shared" si="9"/>
        <v>14</v>
      </c>
      <c r="M46" s="83">
        <f t="shared" si="10"/>
        <v>14.5</v>
      </c>
      <c r="N46" s="84" t="s">
        <v>91</v>
      </c>
      <c r="O46" s="85">
        <f t="shared" si="8"/>
        <v>0.040508</v>
      </c>
    </row>
    <row r="47" s="2" customFormat="1" ht="18" customHeight="1" spans="1:15">
      <c r="A47" s="28"/>
      <c r="B47" s="29"/>
      <c r="C47" s="28"/>
      <c r="D47" s="28"/>
      <c r="E47" s="57"/>
      <c r="F47" s="57"/>
      <c r="G47" s="41"/>
      <c r="H47" s="31"/>
      <c r="I47" s="88"/>
      <c r="J47" s="81">
        <f>H44-J44-J45-J46+I44</f>
        <v>808</v>
      </c>
      <c r="K47" s="82" t="s">
        <v>97</v>
      </c>
      <c r="L47" s="83">
        <f t="shared" si="9"/>
        <v>2.2624</v>
      </c>
      <c r="M47" s="83">
        <f t="shared" si="10"/>
        <v>2.7624</v>
      </c>
      <c r="N47" s="84" t="s">
        <v>91</v>
      </c>
      <c r="O47" s="85">
        <f t="shared" si="8"/>
        <v>0.040508</v>
      </c>
    </row>
    <row r="48" s="2" customFormat="1" ht="18" customHeight="1" spans="1:15">
      <c r="A48" s="24" t="s">
        <v>35</v>
      </c>
      <c r="B48" s="25" t="s">
        <v>88</v>
      </c>
      <c r="C48" s="24"/>
      <c r="D48" s="24" t="s">
        <v>37</v>
      </c>
      <c r="E48" s="56" t="s">
        <v>89</v>
      </c>
      <c r="F48" s="56"/>
      <c r="G48" s="33" t="s">
        <v>49</v>
      </c>
      <c r="H48" s="27">
        <v>10339</v>
      </c>
      <c r="I48" s="86">
        <v>100</v>
      </c>
      <c r="J48" s="81">
        <v>5000</v>
      </c>
      <c r="K48" s="82" t="s">
        <v>98</v>
      </c>
      <c r="L48" s="83">
        <f t="shared" si="9"/>
        <v>14</v>
      </c>
      <c r="M48" s="83">
        <f t="shared" si="10"/>
        <v>14.5</v>
      </c>
      <c r="N48" s="84" t="s">
        <v>91</v>
      </c>
      <c r="O48" s="85">
        <f t="shared" si="8"/>
        <v>0.040508</v>
      </c>
    </row>
    <row r="49" s="2" customFormat="1" ht="18" customHeight="1" spans="1:15">
      <c r="A49" s="34"/>
      <c r="B49" s="35"/>
      <c r="C49" s="34"/>
      <c r="D49" s="34"/>
      <c r="E49" s="59"/>
      <c r="F49" s="59"/>
      <c r="G49" s="38"/>
      <c r="H49" s="39"/>
      <c r="I49" s="87"/>
      <c r="J49" s="81">
        <v>5000</v>
      </c>
      <c r="K49" s="82" t="s">
        <v>99</v>
      </c>
      <c r="L49" s="83">
        <f t="shared" si="9"/>
        <v>14</v>
      </c>
      <c r="M49" s="83">
        <f t="shared" si="10"/>
        <v>14.5</v>
      </c>
      <c r="N49" s="84" t="s">
        <v>91</v>
      </c>
      <c r="O49" s="85">
        <f t="shared" si="8"/>
        <v>0.040508</v>
      </c>
    </row>
    <row r="50" s="2" customFormat="1" ht="18" customHeight="1" spans="1:15">
      <c r="A50" s="28"/>
      <c r="B50" s="29"/>
      <c r="C50" s="28"/>
      <c r="D50" s="28"/>
      <c r="E50" s="57"/>
      <c r="F50" s="57"/>
      <c r="G50" s="41"/>
      <c r="H50" s="31"/>
      <c r="I50" s="88"/>
      <c r="J50" s="81">
        <f>H48-J48-J49+I48</f>
        <v>439</v>
      </c>
      <c r="K50" s="82" t="s">
        <v>100</v>
      </c>
      <c r="L50" s="83">
        <f t="shared" si="9"/>
        <v>1.2292</v>
      </c>
      <c r="M50" s="83">
        <f t="shared" si="10"/>
        <v>1.7292</v>
      </c>
      <c r="N50" s="84" t="s">
        <v>91</v>
      </c>
      <c r="O50" s="85">
        <f t="shared" si="8"/>
        <v>0.040508</v>
      </c>
    </row>
    <row r="51" s="2" customFormat="1" ht="18" customHeight="1" spans="1:15">
      <c r="A51" s="24" t="s">
        <v>35</v>
      </c>
      <c r="B51" s="25" t="s">
        <v>75</v>
      </c>
      <c r="C51" s="24"/>
      <c r="D51" s="24" t="s">
        <v>37</v>
      </c>
      <c r="E51" s="56" t="s">
        <v>89</v>
      </c>
      <c r="F51" s="56"/>
      <c r="G51" s="33" t="s">
        <v>52</v>
      </c>
      <c r="H51" s="27">
        <v>6735</v>
      </c>
      <c r="I51" s="80"/>
      <c r="J51" s="81">
        <v>5000</v>
      </c>
      <c r="K51" s="82" t="s">
        <v>101</v>
      </c>
      <c r="L51" s="83">
        <f t="shared" si="9"/>
        <v>14</v>
      </c>
      <c r="M51" s="83">
        <f t="shared" si="10"/>
        <v>14.5</v>
      </c>
      <c r="N51" s="84" t="s">
        <v>91</v>
      </c>
      <c r="O51" s="85">
        <f t="shared" si="8"/>
        <v>0.040508</v>
      </c>
    </row>
    <row r="52" s="2" customFormat="1" ht="18" customHeight="1" spans="1:15">
      <c r="A52" s="28"/>
      <c r="B52" s="29"/>
      <c r="C52" s="28"/>
      <c r="D52" s="28"/>
      <c r="E52" s="57"/>
      <c r="F52" s="57"/>
      <c r="G52" s="41"/>
      <c r="H52" s="31"/>
      <c r="I52" s="52">
        <v>100</v>
      </c>
      <c r="J52" s="80">
        <f>H51-J51+I52</f>
        <v>1835</v>
      </c>
      <c r="K52" s="82" t="s">
        <v>102</v>
      </c>
      <c r="L52" s="83">
        <f t="shared" si="9"/>
        <v>5.138</v>
      </c>
      <c r="M52" s="83">
        <f t="shared" si="10"/>
        <v>5.638</v>
      </c>
      <c r="N52" s="84" t="s">
        <v>91</v>
      </c>
      <c r="O52" s="85">
        <f t="shared" si="8"/>
        <v>0.040508</v>
      </c>
    </row>
    <row r="53" s="2" customFormat="1" ht="18" customHeight="1" spans="1:15">
      <c r="A53" s="47" t="s">
        <v>35</v>
      </c>
      <c r="B53" s="60" t="s">
        <v>103</v>
      </c>
      <c r="C53" s="47"/>
      <c r="D53" s="47" t="s">
        <v>37</v>
      </c>
      <c r="E53" s="61"/>
      <c r="F53" s="58"/>
      <c r="G53" s="51"/>
      <c r="H53" s="51">
        <v>87580</v>
      </c>
      <c r="I53" s="52">
        <v>100</v>
      </c>
      <c r="J53" s="80">
        <f>H53+I53</f>
        <v>87680</v>
      </c>
      <c r="K53" s="82" t="s">
        <v>104</v>
      </c>
      <c r="L53" s="83">
        <f>M53-0.5</f>
        <v>8.6</v>
      </c>
      <c r="M53" s="83">
        <v>9.1</v>
      </c>
      <c r="N53" s="84" t="s">
        <v>105</v>
      </c>
      <c r="O53" s="89">
        <f>0.34*0.34*0.295</f>
        <v>0.034102</v>
      </c>
    </row>
    <row r="54" s="2" customFormat="1" ht="22" customHeight="1" spans="1:15">
      <c r="A54" s="62"/>
      <c r="B54" s="63"/>
      <c r="C54" s="62"/>
      <c r="D54" s="62"/>
      <c r="E54" s="62"/>
      <c r="F54" s="64"/>
      <c r="G54" s="65"/>
      <c r="H54" s="66"/>
      <c r="I54" s="90"/>
      <c r="J54" s="91"/>
      <c r="K54" s="92"/>
      <c r="L54" s="93"/>
      <c r="M54" s="93"/>
      <c r="N54" s="94"/>
      <c r="O54" s="95"/>
    </row>
    <row r="55" s="2" customFormat="1" ht="22" customHeight="1" spans="1:15">
      <c r="A55" s="67"/>
      <c r="B55" s="68"/>
      <c r="C55" s="67"/>
      <c r="D55" s="67"/>
      <c r="E55" s="67"/>
      <c r="F55" s="69"/>
      <c r="G55" s="70"/>
      <c r="H55" s="71"/>
      <c r="I55" s="96"/>
      <c r="J55" s="71">
        <f>SUM(J8:J54)</f>
        <v>179280</v>
      </c>
      <c r="K55" s="97" t="s">
        <v>106</v>
      </c>
      <c r="L55" s="98">
        <f>SUM(L8:L54)</f>
        <v>430.8024</v>
      </c>
      <c r="M55" s="98">
        <f>SUM(M8:M54)</f>
        <v>453.8024</v>
      </c>
      <c r="N55" s="99"/>
      <c r="O55" s="78">
        <f>SUM(O8:O54)</f>
        <v>1.931608</v>
      </c>
    </row>
    <row r="56" s="1" customFormat="1" spans="9:15">
      <c r="I56" s="3"/>
      <c r="J56" s="100"/>
      <c r="K56" s="100"/>
      <c r="L56" s="4"/>
      <c r="M56" s="4"/>
      <c r="O56" s="4"/>
    </row>
    <row r="58" s="1" customFormat="1" spans="9:15">
      <c r="I58" s="74"/>
      <c r="L58" s="4"/>
      <c r="M58" s="4"/>
      <c r="O58" s="4"/>
    </row>
  </sheetData>
  <mergeCells count="150">
    <mergeCell ref="A1:N1"/>
    <mergeCell ref="A2:N2"/>
    <mergeCell ref="G3:H3"/>
    <mergeCell ref="A8:A9"/>
    <mergeCell ref="A10:A12"/>
    <mergeCell ref="A13:A14"/>
    <mergeCell ref="A15:A16"/>
    <mergeCell ref="A17:A18"/>
    <mergeCell ref="A19:A21"/>
    <mergeCell ref="A22:A23"/>
    <mergeCell ref="A25:A26"/>
    <mergeCell ref="A27:A28"/>
    <mergeCell ref="A29:A30"/>
    <mergeCell ref="A32:A33"/>
    <mergeCell ref="A34:A35"/>
    <mergeCell ref="A36:A37"/>
    <mergeCell ref="A38:A39"/>
    <mergeCell ref="A41:A43"/>
    <mergeCell ref="A44:A47"/>
    <mergeCell ref="A48:A50"/>
    <mergeCell ref="A51:A52"/>
    <mergeCell ref="B8:B9"/>
    <mergeCell ref="B10:B12"/>
    <mergeCell ref="B13:B14"/>
    <mergeCell ref="B15:B16"/>
    <mergeCell ref="B17:B18"/>
    <mergeCell ref="B19:B21"/>
    <mergeCell ref="B22:B23"/>
    <mergeCell ref="B25:B26"/>
    <mergeCell ref="B27:B28"/>
    <mergeCell ref="B29:B30"/>
    <mergeCell ref="B32:B33"/>
    <mergeCell ref="B34:B35"/>
    <mergeCell ref="B36:B37"/>
    <mergeCell ref="B38:B39"/>
    <mergeCell ref="B41:B43"/>
    <mergeCell ref="B44:B47"/>
    <mergeCell ref="B48:B50"/>
    <mergeCell ref="B51:B52"/>
    <mergeCell ref="C8:C9"/>
    <mergeCell ref="C10:C12"/>
    <mergeCell ref="C13:C14"/>
    <mergeCell ref="C15:C16"/>
    <mergeCell ref="C17:C18"/>
    <mergeCell ref="C19:C21"/>
    <mergeCell ref="C22:C23"/>
    <mergeCell ref="C25:C26"/>
    <mergeCell ref="C27:C28"/>
    <mergeCell ref="C29:C30"/>
    <mergeCell ref="C32:C33"/>
    <mergeCell ref="C34:C35"/>
    <mergeCell ref="C36:C37"/>
    <mergeCell ref="C38:C39"/>
    <mergeCell ref="C41:C43"/>
    <mergeCell ref="C44:C47"/>
    <mergeCell ref="C48:C50"/>
    <mergeCell ref="C51:C52"/>
    <mergeCell ref="D8:D9"/>
    <mergeCell ref="D10:D12"/>
    <mergeCell ref="D13:D14"/>
    <mergeCell ref="D15:D16"/>
    <mergeCell ref="D17:D18"/>
    <mergeCell ref="D19:D21"/>
    <mergeCell ref="D22:D23"/>
    <mergeCell ref="D25:D26"/>
    <mergeCell ref="D27:D28"/>
    <mergeCell ref="D29:D30"/>
    <mergeCell ref="D32:D33"/>
    <mergeCell ref="D34:D35"/>
    <mergeCell ref="D36:D37"/>
    <mergeCell ref="D38:D39"/>
    <mergeCell ref="D41:D43"/>
    <mergeCell ref="D44:D47"/>
    <mergeCell ref="D48:D50"/>
    <mergeCell ref="D51:D52"/>
    <mergeCell ref="E8:E9"/>
    <mergeCell ref="E10:E12"/>
    <mergeCell ref="E13:E14"/>
    <mergeCell ref="E15:E16"/>
    <mergeCell ref="E17:E18"/>
    <mergeCell ref="E19:E21"/>
    <mergeCell ref="E22:E23"/>
    <mergeCell ref="E25:E26"/>
    <mergeCell ref="E27:E28"/>
    <mergeCell ref="E29:E30"/>
    <mergeCell ref="E32:E33"/>
    <mergeCell ref="E34:E35"/>
    <mergeCell ref="E36:E37"/>
    <mergeCell ref="E38:E39"/>
    <mergeCell ref="E41:E43"/>
    <mergeCell ref="E44:E47"/>
    <mergeCell ref="E48:E50"/>
    <mergeCell ref="E51:E52"/>
    <mergeCell ref="F8:F9"/>
    <mergeCell ref="F10:F12"/>
    <mergeCell ref="F13:F14"/>
    <mergeCell ref="F15:F16"/>
    <mergeCell ref="F17:F18"/>
    <mergeCell ref="F19:F21"/>
    <mergeCell ref="F22:F23"/>
    <mergeCell ref="F25:F26"/>
    <mergeCell ref="F27:F28"/>
    <mergeCell ref="F29:F30"/>
    <mergeCell ref="F32:F33"/>
    <mergeCell ref="F34:F35"/>
    <mergeCell ref="F36:F37"/>
    <mergeCell ref="F38:F39"/>
    <mergeCell ref="F41:F43"/>
    <mergeCell ref="F44:F47"/>
    <mergeCell ref="F48:F50"/>
    <mergeCell ref="F51:F52"/>
    <mergeCell ref="G8:G9"/>
    <mergeCell ref="G10:G12"/>
    <mergeCell ref="G13:G14"/>
    <mergeCell ref="G15:G16"/>
    <mergeCell ref="G17:G18"/>
    <mergeCell ref="G19:G21"/>
    <mergeCell ref="G22:G23"/>
    <mergeCell ref="G25:G26"/>
    <mergeCell ref="G27:G28"/>
    <mergeCell ref="G29:G30"/>
    <mergeCell ref="G32:G33"/>
    <mergeCell ref="G34:G35"/>
    <mergeCell ref="G36:G37"/>
    <mergeCell ref="G38:G39"/>
    <mergeCell ref="G41:G43"/>
    <mergeCell ref="G44:G47"/>
    <mergeCell ref="G48:G50"/>
    <mergeCell ref="G51:G52"/>
    <mergeCell ref="H8:H9"/>
    <mergeCell ref="H10:H12"/>
    <mergeCell ref="H13:H14"/>
    <mergeCell ref="H15:H16"/>
    <mergeCell ref="H17:H18"/>
    <mergeCell ref="H19:H21"/>
    <mergeCell ref="H22:H23"/>
    <mergeCell ref="H25:H26"/>
    <mergeCell ref="H27:H28"/>
    <mergeCell ref="H29:H30"/>
    <mergeCell ref="H32:H33"/>
    <mergeCell ref="H34:H35"/>
    <mergeCell ref="H36:H37"/>
    <mergeCell ref="H38:H39"/>
    <mergeCell ref="H41:H43"/>
    <mergeCell ref="H44:H47"/>
    <mergeCell ref="H48:H50"/>
    <mergeCell ref="H51:H52"/>
    <mergeCell ref="I41:I43"/>
    <mergeCell ref="I44:I47"/>
    <mergeCell ref="I48:I50"/>
  </mergeCells>
  <printOptions horizontalCentered="1" verticalCentered="1"/>
  <pageMargins left="0.0388888888888889" right="0.0388888888888889" top="0.196527777777778" bottom="0.196527777777778" header="0.5" footer="0.5"/>
  <pageSetup paperSize="8" scale="9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送货单7月28号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2025-07-30T01:41:31Z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75BBD75560DA49D480287DF11AEA9925_13</vt:lpwstr>
  </property>
  <property fmtid="{D5CDD505-2E9C-101B-9397-08002B2CF9AE}" pid="4" name="commondata">
    <vt:lpwstr>eyJoZGlkIjoiOTQ5YTg3MzFiNTU1YmJjMDc5NWJjZjQzMGI5ZTIwZDEifQ==</vt:lpwstr>
  </property>
</Properties>
</file>