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 activeTab="2"/>
  </bookViews>
  <sheets>
    <sheet name="送货单7月28号" sheetId="11" r:id="rId1"/>
    <sheet name="送货单7月28号-1" sheetId="12" r:id="rId2"/>
    <sheet name="送货单8月1号" sheetId="13" r:id="rId3"/>
  </sheets>
  <externalReferences>
    <externalReference r:id="rId4"/>
  </externalReferences>
  <definedNames>
    <definedName name="Ext">[1]LUT!$G$2</definedName>
    <definedName name="Gender">[1]LUT!$I$1:$BI$1</definedName>
    <definedName name="_xlnm.Print_Area" localSheetId="2">送货单8月1号!$A$1:$N$61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<sst xmlns="http://schemas.openxmlformats.org/spreadsheetml/2006/main" count="1084" uniqueCount="303">
  <si>
    <t>Relay Packaging Group ( Global )</t>
  </si>
  <si>
    <t>（Packaging Delivery List）</t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</si>
  <si>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</si>
  <si>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t>车牌：</t>
  </si>
  <si>
    <r>
      <rPr>
        <b/>
        <sz val="11"/>
        <color rgb="FF000000"/>
        <rFont val="宋体"/>
        <charset val="134"/>
      </rPr>
      <t>江苏当苏州市常熟市淼南路</t>
    </r>
    <r>
      <rPr>
        <b/>
        <sz val="11"/>
        <color rgb="FF000000"/>
        <rFont val="Calibri"/>
        <charset val="134"/>
      </rPr>
      <t>248</t>
    </r>
    <r>
      <rPr>
        <b/>
        <sz val="11"/>
        <color rgb="FF000000"/>
        <rFont val="宋体"/>
        <charset val="134"/>
      </rPr>
      <t>号思瑞科技院内恒祥针纺</t>
    </r>
    <r>
      <rPr>
        <b/>
        <sz val="11"/>
        <color rgb="FF000000"/>
        <rFont val="Calibri"/>
        <charset val="134"/>
      </rPr>
      <t>15051496021</t>
    </r>
    <r>
      <rPr>
        <b/>
        <sz val="11"/>
        <color rgb="FF000000"/>
        <rFont val="宋体"/>
        <charset val="134"/>
      </rPr>
      <t>马娟</t>
    </r>
  </si>
  <si>
    <t xml:space="preserve">ORDER NR </t>
  </si>
  <si>
    <t>Item Code</t>
  </si>
  <si>
    <t xml:space="preserve">ARTICLE </t>
  </si>
  <si>
    <t>Style number</t>
  </si>
  <si>
    <t>UPC</t>
  </si>
  <si>
    <t>Colour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</si>
  <si>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</si>
  <si>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</si>
  <si>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</si>
  <si>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</si>
  <si>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</si>
  <si>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</si>
  <si>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</si>
  <si>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</si>
  <si>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CBM</t>
  </si>
  <si>
    <r>
      <rPr>
        <b/>
        <sz val="10"/>
        <rFont val="宋体"/>
        <charset val="134"/>
      </rPr>
      <t>订单号</t>
    </r>
  </si>
  <si>
    <t>产品型号</t>
  </si>
  <si>
    <r>
      <rPr>
        <b/>
        <sz val="10"/>
        <rFont val="宋体"/>
        <charset val="134"/>
      </rPr>
      <t>款号</t>
    </r>
  </si>
  <si>
    <t>客户订单号</t>
  </si>
  <si>
    <r>
      <rPr>
        <b/>
        <sz val="10"/>
        <rFont val="宋体"/>
        <charset val="134"/>
      </rPr>
      <t>颜色</t>
    </r>
  </si>
  <si>
    <r>
      <rPr>
        <b/>
        <sz val="10"/>
        <rFont val="宋体"/>
        <charset val="134"/>
      </rPr>
      <t>尺码</t>
    </r>
  </si>
  <si>
    <r>
      <rPr>
        <b/>
        <sz val="10"/>
        <rFont val="宋体"/>
        <charset val="134"/>
      </rPr>
      <t>订单数</t>
    </r>
  </si>
  <si>
    <r>
      <rPr>
        <b/>
        <sz val="10"/>
        <rFont val="宋体"/>
        <charset val="134"/>
      </rPr>
      <t>备品数</t>
    </r>
  </si>
  <si>
    <t>实发数量</t>
  </si>
  <si>
    <r>
      <rPr>
        <b/>
        <sz val="10"/>
        <rFont val="宋体"/>
        <charset val="134"/>
      </rPr>
      <t>备注</t>
    </r>
  </si>
  <si>
    <t>总箱数</t>
  </si>
  <si>
    <r>
      <rPr>
        <b/>
        <sz val="10"/>
        <rFont val="宋体"/>
        <charset val="134"/>
      </rPr>
      <t>净重（公斤</t>
    </r>
    <r>
      <rPr>
        <b/>
        <sz val="10"/>
        <rFont val="Arial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</si>
  <si>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Arial"/>
        <charset val="134"/>
      </rPr>
      <t>)</t>
    </r>
  </si>
  <si>
    <t>体积</t>
  </si>
  <si>
    <t xml:space="preserve">P25071847         </t>
  </si>
  <si>
    <t xml:space="preserve">CSSH19898618A Sams    </t>
  </si>
  <si>
    <t xml:space="preserve">S25070732 </t>
  </si>
  <si>
    <t>199024598508</t>
  </si>
  <si>
    <t>黄底蓝色腰封</t>
  </si>
  <si>
    <t>XS</t>
  </si>
  <si>
    <t>XS&amp;S&amp;M&amp;L</t>
  </si>
  <si>
    <t>‘1/14</t>
  </si>
  <si>
    <t>630*250*220mm</t>
  </si>
  <si>
    <t xml:space="preserve">199024598515 </t>
  </si>
  <si>
    <t>S</t>
  </si>
  <si>
    <t xml:space="preserve">199024598522 </t>
  </si>
  <si>
    <t>M</t>
  </si>
  <si>
    <t xml:space="preserve">199024598539 </t>
  </si>
  <si>
    <t>L</t>
  </si>
  <si>
    <t xml:space="preserve">199024598546 </t>
  </si>
  <si>
    <t>XL</t>
  </si>
  <si>
    <t>XL&amp;XXL&amp;3XL</t>
  </si>
  <si>
    <t>‘2/14</t>
  </si>
  <si>
    <t xml:space="preserve">199024598560 </t>
  </si>
  <si>
    <t>XXL</t>
  </si>
  <si>
    <t xml:space="preserve">199024598584 </t>
  </si>
  <si>
    <t>3XL</t>
  </si>
  <si>
    <t xml:space="preserve">CSSH19898618B Sams      </t>
  </si>
  <si>
    <t>199024598324</t>
  </si>
  <si>
    <t>黑底灰色腰封</t>
  </si>
  <si>
    <t>XS&amp;S&amp;M&amp;L&amp;XL&amp;XXL&amp;3XL</t>
  </si>
  <si>
    <t>‘3/14</t>
  </si>
  <si>
    <t>199024598331</t>
  </si>
  <si>
    <t>199024598348</t>
  </si>
  <si>
    <t>199024598355</t>
  </si>
  <si>
    <t>199024598362</t>
  </si>
  <si>
    <t>199024598386</t>
  </si>
  <si>
    <t>199024598409</t>
  </si>
  <si>
    <t xml:space="preserve">CSSH19898618C Sams        </t>
  </si>
  <si>
    <t>199024598591</t>
  </si>
  <si>
    <t>白底粉色腰封</t>
  </si>
  <si>
    <t>‘4/14</t>
  </si>
  <si>
    <t>199024598607</t>
  </si>
  <si>
    <t>199024598614</t>
  </si>
  <si>
    <t>199024598621</t>
  </si>
  <si>
    <t>199024598638</t>
  </si>
  <si>
    <t>‘5/14</t>
  </si>
  <si>
    <t>199024598652</t>
  </si>
  <si>
    <t>199024598676</t>
  </si>
  <si>
    <t xml:space="preserve">CSSH19898618D Sams      </t>
  </si>
  <si>
    <t>199024598416</t>
  </si>
  <si>
    <t>黑底深灰色腰封</t>
  </si>
  <si>
    <t>‘6/14</t>
  </si>
  <si>
    <t>199024598423</t>
  </si>
  <si>
    <t>199024598430</t>
  </si>
  <si>
    <t>199024598447</t>
  </si>
  <si>
    <t>199024598454</t>
  </si>
  <si>
    <t>‘7/14</t>
  </si>
  <si>
    <t>199024598478</t>
  </si>
  <si>
    <t>199024598492</t>
  </si>
  <si>
    <t xml:space="preserve">CSSH19898618E Sams     </t>
  </si>
  <si>
    <t>199024598140</t>
  </si>
  <si>
    <t>黄底粉色腰封</t>
  </si>
  <si>
    <t>‘8/14</t>
  </si>
  <si>
    <t>199024598157</t>
  </si>
  <si>
    <t>199024598164</t>
  </si>
  <si>
    <t>199024598171</t>
  </si>
  <si>
    <t>199024598188</t>
  </si>
  <si>
    <t>‘9/14</t>
  </si>
  <si>
    <t>199024598201</t>
  </si>
  <si>
    <t>199024598225</t>
  </si>
  <si>
    <t xml:space="preserve">CSSH19898618F Sams    </t>
  </si>
  <si>
    <t>199024598232</t>
  </si>
  <si>
    <t>黄底浅蓝色腰封</t>
  </si>
  <si>
    <t>‘10/14</t>
  </si>
  <si>
    <t>199024598249</t>
  </si>
  <si>
    <t>199024598256</t>
  </si>
  <si>
    <t>199024598263</t>
  </si>
  <si>
    <t>199024598270</t>
  </si>
  <si>
    <t>199024598294</t>
  </si>
  <si>
    <t>199024598317</t>
  </si>
  <si>
    <t xml:space="preserve">CSSH19898618 Sams    </t>
  </si>
  <si>
    <t xml:space="preserve">尺码条    </t>
  </si>
  <si>
    <t>‘11/14</t>
  </si>
  <si>
    <t>690*250*190mm</t>
  </si>
  <si>
    <t xml:space="preserve">圆贴        </t>
  </si>
  <si>
    <t>‘12/14</t>
  </si>
  <si>
    <t>340*340*295mm</t>
  </si>
  <si>
    <t>‘13/14</t>
  </si>
  <si>
    <t>‘14/14</t>
  </si>
  <si>
    <t>14箱</t>
  </si>
  <si>
    <t>江苏当苏州市常熟市淼南路248号思瑞科技院内恒祥针纺15051496021马娟</t>
  </si>
  <si>
    <t xml:space="preserve">UPC </t>
  </si>
  <si>
    <t>1/120</t>
  </si>
  <si>
    <t>630*250*220MM</t>
  </si>
  <si>
    <t>2/120</t>
  </si>
  <si>
    <t>3/120</t>
  </si>
  <si>
    <t>4/120</t>
  </si>
  <si>
    <t>5/120</t>
  </si>
  <si>
    <t>6/120</t>
  </si>
  <si>
    <t>7/120</t>
  </si>
  <si>
    <t>8/120</t>
  </si>
  <si>
    <t>9/120</t>
  </si>
  <si>
    <t>199024598522</t>
  </si>
  <si>
    <t>10/120</t>
  </si>
  <si>
    <t>11/120</t>
  </si>
  <si>
    <t>12/120</t>
  </si>
  <si>
    <t>13/120</t>
  </si>
  <si>
    <t>14/120</t>
  </si>
  <si>
    <t>15/120</t>
  </si>
  <si>
    <t>16/120</t>
  </si>
  <si>
    <t>17/120</t>
  </si>
  <si>
    <t>199024598539</t>
  </si>
  <si>
    <t>18/120</t>
  </si>
  <si>
    <t>19/120</t>
  </si>
  <si>
    <t>20/120</t>
  </si>
  <si>
    <t>21/120</t>
  </si>
  <si>
    <t>22/120</t>
  </si>
  <si>
    <t>23/120</t>
  </si>
  <si>
    <t>24/120</t>
  </si>
  <si>
    <t>25/120</t>
  </si>
  <si>
    <t>199024598546</t>
  </si>
  <si>
    <t>26/120</t>
  </si>
  <si>
    <t>27/120</t>
  </si>
  <si>
    <t>28/120</t>
  </si>
  <si>
    <t>29/120</t>
  </si>
  <si>
    <t>30/120</t>
  </si>
  <si>
    <t>31/120</t>
  </si>
  <si>
    <t>32/120</t>
  </si>
  <si>
    <t>33/120</t>
  </si>
  <si>
    <t>199024598560</t>
  </si>
  <si>
    <t>34/120</t>
  </si>
  <si>
    <t>35/120</t>
  </si>
  <si>
    <t>36/120</t>
  </si>
  <si>
    <t>37/120</t>
  </si>
  <si>
    <t>38/120</t>
  </si>
  <si>
    <t>39/120</t>
  </si>
  <si>
    <t>40/120</t>
  </si>
  <si>
    <t>41/120</t>
  </si>
  <si>
    <t>42/120</t>
  </si>
  <si>
    <t>43/120</t>
  </si>
  <si>
    <t>44/120</t>
  </si>
  <si>
    <t>45/120</t>
  </si>
  <si>
    <t>46/120</t>
  </si>
  <si>
    <t>47/120</t>
  </si>
  <si>
    <t>48/120</t>
  </si>
  <si>
    <t>49/120</t>
  </si>
  <si>
    <t>50/120</t>
  </si>
  <si>
    <t>51/120</t>
  </si>
  <si>
    <t>52/120</t>
  </si>
  <si>
    <t>53/120</t>
  </si>
  <si>
    <t>54/120</t>
  </si>
  <si>
    <t>55/120</t>
  </si>
  <si>
    <t>56/120</t>
  </si>
  <si>
    <t>57/120</t>
  </si>
  <si>
    <t>58/120</t>
  </si>
  <si>
    <t>59/120</t>
  </si>
  <si>
    <t>60/120</t>
  </si>
  <si>
    <t>61/120</t>
  </si>
  <si>
    <t>62/120</t>
  </si>
  <si>
    <t>63/120</t>
  </si>
  <si>
    <t>64/120</t>
  </si>
  <si>
    <t>65/120</t>
  </si>
  <si>
    <t>66/120</t>
  </si>
  <si>
    <t>67/120</t>
  </si>
  <si>
    <t>68/120</t>
  </si>
  <si>
    <t>69/120</t>
  </si>
  <si>
    <t>70/120</t>
  </si>
  <si>
    <t>71/120</t>
  </si>
  <si>
    <t>72/120</t>
  </si>
  <si>
    <t>73/120</t>
  </si>
  <si>
    <t>74/120</t>
  </si>
  <si>
    <t>75/120</t>
  </si>
  <si>
    <t>76/120</t>
  </si>
  <si>
    <t>77/120</t>
  </si>
  <si>
    <t>78/120</t>
  </si>
  <si>
    <t>79/120</t>
  </si>
  <si>
    <t>80/120</t>
  </si>
  <si>
    <t>81/120</t>
  </si>
  <si>
    <t>82/120</t>
  </si>
  <si>
    <t>83/120</t>
  </si>
  <si>
    <t>84/120</t>
  </si>
  <si>
    <t>85/120</t>
  </si>
  <si>
    <t>86/120</t>
  </si>
  <si>
    <t>87/120</t>
  </si>
  <si>
    <t>88/120</t>
  </si>
  <si>
    <t>89/120</t>
  </si>
  <si>
    <t>90/120</t>
  </si>
  <si>
    <t>91/120</t>
  </si>
  <si>
    <t>92/120</t>
  </si>
  <si>
    <t>93/120</t>
  </si>
  <si>
    <t>94/120</t>
  </si>
  <si>
    <t>95/120</t>
  </si>
  <si>
    <t>96/120</t>
  </si>
  <si>
    <t>97/120</t>
  </si>
  <si>
    <t>98/120</t>
  </si>
  <si>
    <t>99/120</t>
  </si>
  <si>
    <t>100/120</t>
  </si>
  <si>
    <t>101/120</t>
  </si>
  <si>
    <t>102/120</t>
  </si>
  <si>
    <t>103/120</t>
  </si>
  <si>
    <t>104/120</t>
  </si>
  <si>
    <t>105/120</t>
  </si>
  <si>
    <t>106/120</t>
  </si>
  <si>
    <t>107/120</t>
  </si>
  <si>
    <t>108/120</t>
  </si>
  <si>
    <t>109/120</t>
  </si>
  <si>
    <t>110/120</t>
  </si>
  <si>
    <t>111/120</t>
  </si>
  <si>
    <t>112/120</t>
  </si>
  <si>
    <t>113/120</t>
  </si>
  <si>
    <t>114/120</t>
  </si>
  <si>
    <t>115/120</t>
  </si>
  <si>
    <t>116/120</t>
  </si>
  <si>
    <t>117/120</t>
  </si>
  <si>
    <t>118/120</t>
  </si>
  <si>
    <t>119/120</t>
  </si>
  <si>
    <t>120/120</t>
  </si>
  <si>
    <t>120箱</t>
  </si>
  <si>
    <r>
      <rPr>
        <b/>
        <sz val="11"/>
        <color rgb="FF000000"/>
        <rFont val="宋体"/>
        <charset val="134"/>
      </rPr>
      <t>江苏省苏州市常熟市淼南路</t>
    </r>
    <r>
      <rPr>
        <b/>
        <sz val="11"/>
        <color rgb="FF000000"/>
        <rFont val="Calibri"/>
        <charset val="134"/>
      </rPr>
      <t>248</t>
    </r>
    <r>
      <rPr>
        <b/>
        <sz val="11"/>
        <color rgb="FF000000"/>
        <rFont val="宋体"/>
        <charset val="134"/>
      </rPr>
      <t>号思瑞科技院内恒祥针纺</t>
    </r>
    <r>
      <rPr>
        <b/>
        <sz val="11"/>
        <color rgb="FF000000"/>
        <rFont val="Calibri"/>
        <charset val="134"/>
      </rPr>
      <t>15051496021</t>
    </r>
    <r>
      <rPr>
        <b/>
        <sz val="11"/>
        <color rgb="FF000000"/>
        <rFont val="宋体"/>
        <charset val="134"/>
      </rPr>
      <t>马娟</t>
    </r>
  </si>
  <si>
    <t>1/52</t>
  </si>
  <si>
    <t>2/52</t>
  </si>
  <si>
    <t>3/52</t>
  </si>
  <si>
    <t>4/52</t>
  </si>
  <si>
    <t>5/52</t>
  </si>
  <si>
    <t>6/52</t>
  </si>
  <si>
    <t>7/52</t>
  </si>
  <si>
    <t>8/52</t>
  </si>
  <si>
    <t>9/52</t>
  </si>
  <si>
    <t>10/52</t>
  </si>
  <si>
    <t>11/52</t>
  </si>
  <si>
    <t>12/52</t>
  </si>
  <si>
    <t>13/52</t>
  </si>
  <si>
    <t>14/52</t>
  </si>
  <si>
    <t>15/52</t>
  </si>
  <si>
    <t>16/52</t>
  </si>
  <si>
    <t>17/52</t>
  </si>
  <si>
    <t>18/52</t>
  </si>
  <si>
    <t>19/52</t>
  </si>
  <si>
    <t>20/52</t>
  </si>
  <si>
    <t>21/52</t>
  </si>
  <si>
    <t>22/52</t>
  </si>
  <si>
    <t>23/52</t>
  </si>
  <si>
    <t>24/52</t>
  </si>
  <si>
    <t>25/52</t>
  </si>
  <si>
    <t>26/52</t>
  </si>
  <si>
    <t>27/52</t>
  </si>
  <si>
    <t>28/52</t>
  </si>
  <si>
    <t>29/52</t>
  </si>
  <si>
    <t>30/52</t>
  </si>
  <si>
    <t>31/52</t>
  </si>
  <si>
    <t>32/52</t>
  </si>
  <si>
    <t>33/52</t>
  </si>
  <si>
    <t>34/52</t>
  </si>
  <si>
    <t>35/52</t>
  </si>
  <si>
    <t>36/52</t>
  </si>
  <si>
    <t>37/52</t>
  </si>
  <si>
    <t>38/52</t>
  </si>
  <si>
    <t>39/52</t>
  </si>
  <si>
    <t>40/52</t>
  </si>
  <si>
    <t>41/52</t>
  </si>
  <si>
    <t>42/52</t>
  </si>
  <si>
    <t>43/52</t>
  </si>
  <si>
    <t>44/52</t>
  </si>
  <si>
    <t>45/52</t>
  </si>
  <si>
    <t>46/52</t>
  </si>
  <si>
    <t>47/52</t>
  </si>
  <si>
    <t>48/52</t>
  </si>
  <si>
    <t>49/52</t>
  </si>
  <si>
    <t>50/52</t>
  </si>
  <si>
    <t>51/52</t>
  </si>
  <si>
    <t>52/52</t>
  </si>
  <si>
    <t>52箱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</si>
</sst>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yyyy\-mm\-dd"/>
    <numFmt numFmtId="178" formatCode="0_ "/>
    <numFmt numFmtId="179" formatCode="0.00_);[Red]\(0.00\)"/>
    <numFmt numFmtId="180" formatCode="0.000_);[Red]\(0.000\)"/>
  </numFmts>
  <fonts count="46">
    <font>
      <sz val="11"/>
      <color theme="1"/>
      <name val="宋体"/>
      <charset val="134"/>
      <scheme val="minor"/>
    </font>
    <font>
      <b/>
      <sz val="11"/>
      <color indexed="8"/>
      <name val="Calibri"/>
      <charset val="134"/>
    </font>
    <font>
      <b/>
      <sz val="10"/>
      <color indexed="8"/>
      <name val="Calibri"/>
      <charset val="134"/>
    </font>
    <font>
      <b/>
      <sz val="20"/>
      <color theme="1"/>
      <name val="宋体"/>
      <charset val="134"/>
    </font>
    <font>
      <b/>
      <sz val="20"/>
      <color theme="1"/>
      <name val="Calibri"/>
      <charset val="0"/>
    </font>
    <font>
      <b/>
      <sz val="11"/>
      <color indexed="10"/>
      <name val="Calibri"/>
      <charset val="134"/>
    </font>
    <font>
      <b/>
      <sz val="11"/>
      <color indexed="8"/>
      <name val="宋体"/>
      <charset val="134"/>
    </font>
    <font>
      <b/>
      <sz val="11"/>
      <color rgb="FF000000"/>
      <name val="宋体"/>
      <charset val="134"/>
    </font>
    <font>
      <b/>
      <sz val="11"/>
      <color rgb="FFFF0000"/>
      <name val="宋体"/>
      <charset val="134"/>
    </font>
    <font>
      <b/>
      <sz val="11"/>
      <color indexed="10"/>
      <name val="宋体"/>
      <charset val="134"/>
    </font>
    <font>
      <b/>
      <sz val="10"/>
      <name val="Arial"/>
      <charset val="134"/>
    </font>
    <font>
      <b/>
      <sz val="10"/>
      <name val="宋体"/>
      <charset val="134"/>
    </font>
    <font>
      <sz val="10"/>
      <color rgb="FF000000"/>
      <name val="Calibri"/>
      <charset val="134"/>
    </font>
    <font>
      <sz val="10"/>
      <name val="Calibri"/>
      <charset val="134"/>
    </font>
    <font>
      <sz val="9"/>
      <color theme="1"/>
      <name val="宋体"/>
      <charset val="0"/>
    </font>
    <font>
      <sz val="9"/>
      <name val="Arial"/>
      <charset val="0"/>
    </font>
    <font>
      <sz val="10"/>
      <color theme="1"/>
      <name val="Calibri"/>
      <charset val="134"/>
    </font>
    <font>
      <sz val="10"/>
      <color indexed="8"/>
      <name val="Calibri"/>
      <charset val="134"/>
    </font>
    <font>
      <sz val="9"/>
      <color theme="1"/>
      <name val="Arial"/>
      <charset val="0"/>
    </font>
    <font>
      <sz val="10"/>
      <name val="宋体"/>
      <charset val="134"/>
    </font>
    <font>
      <b/>
      <sz val="10"/>
      <color rgb="FFFF0000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indexed="8"/>
      <name val="Calibri"/>
      <charset val="134"/>
    </font>
    <font>
      <sz val="12"/>
      <name val="宋体"/>
      <charset val="134"/>
    </font>
    <font>
      <b/>
      <sz val="11"/>
      <color rgb="FF000000"/>
      <name val="Calibri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5" borderId="7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6" borderId="10" applyNumberFormat="0" applyAlignment="0" applyProtection="0">
      <alignment vertical="center"/>
    </xf>
    <xf numFmtId="0" fontId="32" fillId="7" borderId="11" applyNumberFormat="0" applyAlignment="0" applyProtection="0">
      <alignment vertical="center"/>
    </xf>
    <xf numFmtId="0" fontId="33" fillId="7" borderId="10" applyNumberFormat="0" applyAlignment="0" applyProtection="0">
      <alignment vertical="center"/>
    </xf>
    <xf numFmtId="0" fontId="34" fillId="8" borderId="12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0"/>
    <xf numFmtId="0" fontId="43" fillId="0" borderId="0"/>
    <xf numFmtId="0" fontId="42" fillId="0" borderId="0"/>
    <xf numFmtId="0" fontId="43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</cellStyleXfs>
  <cellXfs count="13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Alignment="1">
      <alignment horizontal="right" vertical="center"/>
    </xf>
    <xf numFmtId="14" fontId="5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8" fillId="0" borderId="2" xfId="0" applyFont="1" applyBorder="1" applyAlignment="1">
      <alignment vertical="center"/>
    </xf>
    <xf numFmtId="0" fontId="5" fillId="0" borderId="2" xfId="0" applyFont="1" applyBorder="1" applyAlignment="1">
      <alignment vertical="center"/>
    </xf>
    <xf numFmtId="176" fontId="1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3" xfId="52" applyFont="1" applyFill="1" applyBorder="1" applyAlignment="1">
      <alignment horizontal="center" vertical="center" wrapText="1"/>
    </xf>
    <xf numFmtId="177" fontId="10" fillId="0" borderId="3" xfId="52" applyNumberFormat="1" applyFont="1" applyFill="1" applyBorder="1" applyAlignment="1">
      <alignment horizontal="center" vertical="center" wrapText="1"/>
    </xf>
    <xf numFmtId="176" fontId="10" fillId="0" borderId="3" xfId="52" applyNumberFormat="1" applyFont="1" applyFill="1" applyBorder="1" applyAlignment="1">
      <alignment horizontal="center" vertical="center" wrapText="1"/>
    </xf>
    <xf numFmtId="0" fontId="11" fillId="0" borderId="3" xfId="52" applyFont="1" applyFill="1" applyBorder="1" applyAlignment="1">
      <alignment horizontal="center" vertical="center" wrapText="1"/>
    </xf>
    <xf numFmtId="15" fontId="10" fillId="0" borderId="3" xfId="52" applyNumberFormat="1" applyFont="1" applyFill="1" applyBorder="1" applyAlignment="1">
      <alignment horizontal="center" vertical="center" wrapText="1"/>
    </xf>
    <xf numFmtId="15" fontId="11" fillId="0" borderId="3" xfId="52" applyNumberFormat="1" applyFont="1" applyFill="1" applyBorder="1" applyAlignment="1">
      <alignment horizontal="center" vertical="center" wrapText="1"/>
    </xf>
    <xf numFmtId="49" fontId="10" fillId="0" borderId="3" xfId="52" applyNumberFormat="1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 wrapText="1"/>
    </xf>
    <xf numFmtId="0" fontId="13" fillId="2" borderId="4" xfId="52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4" fillId="0" borderId="4" xfId="55" applyFont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 wrapText="1"/>
    </xf>
    <xf numFmtId="0" fontId="16" fillId="2" borderId="4" xfId="0" applyFont="1" applyFill="1" applyBorder="1" applyAlignment="1">
      <alignment horizontal="center" vertical="center"/>
    </xf>
    <xf numFmtId="0" fontId="17" fillId="2" borderId="3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 wrapText="1"/>
    </xf>
    <xf numFmtId="0" fontId="13" fillId="2" borderId="5" xfId="52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8" fillId="0" borderId="5" xfId="55" applyFont="1" applyBorder="1" applyAlignment="1">
      <alignment horizontal="center" vertical="center"/>
    </xf>
    <xf numFmtId="0" fontId="15" fillId="2" borderId="5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/>
    </xf>
    <xf numFmtId="0" fontId="14" fillId="2" borderId="4" xfId="55" applyFont="1" applyFill="1" applyBorder="1" applyAlignment="1">
      <alignment horizontal="center" vertical="center"/>
    </xf>
    <xf numFmtId="0" fontId="18" fillId="2" borderId="5" xfId="55" applyFont="1" applyFill="1" applyBorder="1" applyAlignment="1">
      <alignment horizontal="center" vertical="center"/>
    </xf>
    <xf numFmtId="0" fontId="17" fillId="2" borderId="4" xfId="0" applyFont="1" applyFill="1" applyBorder="1" applyAlignment="1">
      <alignment horizontal="center" vertical="center"/>
    </xf>
    <xf numFmtId="0" fontId="19" fillId="2" borderId="4" xfId="0" applyFont="1" applyFill="1" applyBorder="1" applyAlignment="1">
      <alignment horizontal="center" vertical="center" wrapText="1"/>
    </xf>
    <xf numFmtId="178" fontId="16" fillId="2" borderId="4" xfId="0" applyNumberFormat="1" applyFont="1" applyFill="1" applyBorder="1" applyAlignment="1">
      <alignment horizontal="center" vertical="center"/>
    </xf>
    <xf numFmtId="0" fontId="19" fillId="2" borderId="5" xfId="0" applyFont="1" applyFill="1" applyBorder="1" applyAlignment="1">
      <alignment horizontal="center" vertical="center" wrapText="1"/>
    </xf>
    <xf numFmtId="178" fontId="16" fillId="2" borderId="5" xfId="0" applyNumberFormat="1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7" fillId="2" borderId="5" xfId="0" applyFont="1" applyFill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2" fillId="2" borderId="6" xfId="0" applyFont="1" applyFill="1" applyBorder="1" applyAlignment="1">
      <alignment horizontal="center" vertical="center" wrapText="1"/>
    </xf>
    <xf numFmtId="0" fontId="13" fillId="2" borderId="6" xfId="52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9" fillId="2" borderId="6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17" fillId="2" borderId="6" xfId="0" applyFont="1" applyFill="1" applyBorder="1" applyAlignment="1">
      <alignment horizontal="center" vertical="center"/>
    </xf>
    <xf numFmtId="0" fontId="12" fillId="3" borderId="3" xfId="0" applyFont="1" applyFill="1" applyBorder="1" applyAlignment="1">
      <alignment horizontal="center" vertical="center" wrapText="1"/>
    </xf>
    <xf numFmtId="0" fontId="19" fillId="3" borderId="3" xfId="52" applyFont="1" applyFill="1" applyBorder="1" applyAlignment="1">
      <alignment horizontal="center" vertical="center" wrapText="1"/>
    </xf>
    <xf numFmtId="0" fontId="19" fillId="3" borderId="3" xfId="0" applyFont="1" applyFill="1" applyBorder="1" applyAlignment="1">
      <alignment horizontal="center" vertical="center" wrapText="1"/>
    </xf>
    <xf numFmtId="0" fontId="16" fillId="3" borderId="3" xfId="0" applyFont="1" applyFill="1" applyBorder="1" applyAlignment="1">
      <alignment horizontal="center" vertical="center"/>
    </xf>
    <xf numFmtId="178" fontId="16" fillId="3" borderId="3" xfId="0" applyNumberFormat="1" applyFont="1" applyFill="1" applyBorder="1" applyAlignment="1">
      <alignment horizontal="center" vertical="center"/>
    </xf>
    <xf numFmtId="0" fontId="17" fillId="3" borderId="3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vertical="center" wrapText="1"/>
    </xf>
    <xf numFmtId="0" fontId="13" fillId="0" borderId="3" xfId="52" applyFont="1" applyFill="1" applyBorder="1" applyAlignment="1">
      <alignment vertical="center" wrapText="1"/>
    </xf>
    <xf numFmtId="0" fontId="12" fillId="0" borderId="3" xfId="0" applyFont="1" applyFill="1" applyBorder="1" applyAlignment="1">
      <alignment horizontal="center" vertical="center"/>
    </xf>
    <xf numFmtId="49" fontId="17" fillId="0" borderId="3" xfId="0" applyNumberFormat="1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8" fontId="4" fillId="0" borderId="0" xfId="0" applyNumberFormat="1" applyFont="1" applyFill="1" applyBorder="1" applyAlignment="1">
      <alignment horizontal="center" vertical="center"/>
    </xf>
    <xf numFmtId="179" fontId="4" fillId="0" borderId="0" xfId="0" applyNumberFormat="1" applyFont="1" applyFill="1" applyBorder="1" applyAlignment="1">
      <alignment horizontal="center" vertical="center"/>
    </xf>
    <xf numFmtId="180" fontId="1" fillId="0" borderId="0" xfId="0" applyNumberFormat="1" applyFont="1" applyAlignment="1">
      <alignment horizontal="center" vertical="center"/>
    </xf>
    <xf numFmtId="179" fontId="3" fillId="0" borderId="0" xfId="0" applyNumberFormat="1" applyFont="1" applyFill="1" applyAlignment="1">
      <alignment horizontal="center" vertical="center"/>
    </xf>
    <xf numFmtId="179" fontId="1" fillId="0" borderId="0" xfId="0" applyNumberFormat="1" applyFont="1" applyAlignment="1">
      <alignment horizontal="center" vertical="center"/>
    </xf>
    <xf numFmtId="179" fontId="7" fillId="0" borderId="0" xfId="0" applyNumberFormat="1" applyFont="1" applyAlignment="1">
      <alignment horizontal="center" vertical="center"/>
    </xf>
    <xf numFmtId="179" fontId="10" fillId="0" borderId="3" xfId="52" applyNumberFormat="1" applyFont="1" applyFill="1" applyBorder="1" applyAlignment="1">
      <alignment horizontal="center" vertical="center" wrapText="1"/>
    </xf>
    <xf numFmtId="180" fontId="20" fillId="0" borderId="3" xfId="0" applyNumberFormat="1" applyFont="1" applyBorder="1" applyAlignment="1">
      <alignment horizontal="center" vertical="center" wrapText="1"/>
    </xf>
    <xf numFmtId="180" fontId="20" fillId="0" borderId="0" xfId="0" applyNumberFormat="1" applyFont="1" applyAlignment="1">
      <alignment horizontal="center" vertical="center" wrapText="1"/>
    </xf>
    <xf numFmtId="176" fontId="20" fillId="0" borderId="3" xfId="52" applyNumberFormat="1" applyFont="1" applyFill="1" applyBorder="1" applyAlignment="1">
      <alignment horizontal="center" vertical="center" wrapText="1"/>
    </xf>
    <xf numFmtId="49" fontId="11" fillId="0" borderId="3" xfId="52" applyNumberFormat="1" applyFont="1" applyFill="1" applyBorder="1" applyAlignment="1">
      <alignment horizontal="center" vertical="center" wrapText="1"/>
    </xf>
    <xf numFmtId="0" fontId="13" fillId="3" borderId="3" xfId="0" applyFont="1" applyFill="1" applyBorder="1" applyAlignment="1">
      <alignment horizontal="center" vertical="center"/>
    </xf>
    <xf numFmtId="179" fontId="21" fillId="0" borderId="3" xfId="0" applyNumberFormat="1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180" fontId="21" fillId="0" borderId="3" xfId="0" applyNumberFormat="1" applyFont="1" applyBorder="1" applyAlignment="1">
      <alignment horizontal="center" vertical="center"/>
    </xf>
    <xf numFmtId="180" fontId="21" fillId="0" borderId="0" xfId="0" applyNumberFormat="1" applyFont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49" fontId="13" fillId="3" borderId="3" xfId="0" applyNumberFormat="1" applyFont="1" applyFill="1" applyBorder="1" applyAlignment="1">
      <alignment horizontal="center" vertical="center"/>
    </xf>
    <xf numFmtId="179" fontId="13" fillId="3" borderId="3" xfId="52" applyNumberFormat="1" applyFont="1" applyFill="1" applyBorder="1" applyAlignment="1">
      <alignment horizontal="center" vertical="center" wrapText="1"/>
    </xf>
    <xf numFmtId="0" fontId="16" fillId="3" borderId="3" xfId="0" applyFont="1" applyFill="1" applyBorder="1" applyAlignment="1">
      <alignment horizontal="center" vertical="center" wrapText="1"/>
    </xf>
    <xf numFmtId="180" fontId="16" fillId="3" borderId="3" xfId="0" applyNumberFormat="1" applyFont="1" applyFill="1" applyBorder="1" applyAlignment="1">
      <alignment horizontal="center" vertical="center" wrapText="1"/>
    </xf>
    <xf numFmtId="180" fontId="16" fillId="3" borderId="0" xfId="0" applyNumberFormat="1" applyFont="1" applyFill="1" applyAlignment="1">
      <alignment horizontal="center" vertical="center" wrapText="1"/>
    </xf>
    <xf numFmtId="0" fontId="19" fillId="0" borderId="3" xfId="0" applyFont="1" applyFill="1" applyBorder="1" applyAlignment="1">
      <alignment horizontal="center" vertical="center"/>
    </xf>
    <xf numFmtId="179" fontId="13" fillId="0" borderId="3" xfId="52" applyNumberFormat="1" applyFont="1" applyFill="1" applyBorder="1" applyAlignment="1">
      <alignment horizontal="center" vertical="center" wrapText="1"/>
    </xf>
    <xf numFmtId="0" fontId="13" fillId="0" borderId="3" xfId="52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14" fontId="5" fillId="0" borderId="0" xfId="0" applyNumberFormat="1" applyFont="1" applyBorder="1" applyAlignment="1">
      <alignment horizontal="center" vertical="center"/>
    </xf>
    <xf numFmtId="0" fontId="16" fillId="2" borderId="6" xfId="0" applyFont="1" applyFill="1" applyBorder="1" applyAlignment="1">
      <alignment horizontal="center" vertical="center"/>
    </xf>
    <xf numFmtId="0" fontId="18" fillId="0" borderId="6" xfId="55" applyFont="1" applyBorder="1" applyAlignment="1">
      <alignment horizontal="center" vertical="center"/>
    </xf>
    <xf numFmtId="0" fontId="18" fillId="2" borderId="6" xfId="55" applyFont="1" applyFill="1" applyBorder="1" applyAlignment="1">
      <alignment horizontal="center" vertical="center"/>
    </xf>
    <xf numFmtId="0" fontId="13" fillId="4" borderId="3" xfId="0" applyFont="1" applyFill="1" applyBorder="1" applyAlignment="1">
      <alignment horizontal="center" vertical="center"/>
    </xf>
    <xf numFmtId="178" fontId="16" fillId="2" borderId="6" xfId="0" applyNumberFormat="1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 wrapText="1"/>
    </xf>
    <xf numFmtId="0" fontId="13" fillId="2" borderId="3" xfId="52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 vertical="center"/>
    </xf>
    <xf numFmtId="0" fontId="18" fillId="0" borderId="3" xfId="55" applyFont="1" applyBorder="1" applyAlignment="1">
      <alignment horizontal="center" vertical="center"/>
    </xf>
    <xf numFmtId="0" fontId="15" fillId="2" borderId="3" xfId="0" applyFont="1" applyFill="1" applyBorder="1" applyAlignment="1">
      <alignment horizontal="center" vertical="center" wrapText="1"/>
    </xf>
    <xf numFmtId="0" fontId="13" fillId="3" borderId="3" xfId="52" applyFont="1" applyFill="1" applyBorder="1" applyAlignment="1">
      <alignment horizontal="center" vertical="center" wrapText="1"/>
    </xf>
    <xf numFmtId="0" fontId="18" fillId="3" borderId="3" xfId="55" applyFont="1" applyFill="1" applyBorder="1" applyAlignment="1">
      <alignment horizontal="center" vertical="center"/>
    </xf>
    <xf numFmtId="0" fontId="14" fillId="3" borderId="3" xfId="55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 wrapText="1"/>
    </xf>
    <xf numFmtId="0" fontId="14" fillId="0" borderId="3" xfId="55" applyFont="1" applyBorder="1" applyAlignment="1">
      <alignment horizontal="center" vertical="center"/>
    </xf>
    <xf numFmtId="178" fontId="16" fillId="2" borderId="3" xfId="0" applyNumberFormat="1" applyFont="1" applyFill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179" fontId="17" fillId="0" borderId="4" xfId="0" applyNumberFormat="1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179" fontId="17" fillId="0" borderId="5" xfId="0" applyNumberFormat="1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179" fontId="17" fillId="0" borderId="6" xfId="0" applyNumberFormat="1" applyFont="1" applyBorder="1" applyAlignment="1">
      <alignment horizontal="center" vertical="center"/>
    </xf>
    <xf numFmtId="0" fontId="22" fillId="0" borderId="4" xfId="0" applyFont="1" applyFill="1" applyBorder="1" applyAlignment="1">
      <alignment horizontal="center" vertical="center" wrapText="1"/>
    </xf>
    <xf numFmtId="58" fontId="13" fillId="2" borderId="4" xfId="0" applyNumberFormat="1" applyFont="1" applyFill="1" applyBorder="1" applyAlignment="1">
      <alignment horizontal="center" vertical="center"/>
    </xf>
    <xf numFmtId="179" fontId="13" fillId="2" borderId="4" xfId="52" applyNumberFormat="1" applyFont="1" applyFill="1" applyBorder="1" applyAlignment="1">
      <alignment horizontal="center" vertical="center" wrapText="1"/>
    </xf>
    <xf numFmtId="179" fontId="22" fillId="0" borderId="4" xfId="0" applyNumberFormat="1" applyFont="1" applyFill="1" applyBorder="1" applyAlignment="1">
      <alignment horizontal="center" vertical="center" wrapText="1"/>
    </xf>
    <xf numFmtId="0" fontId="22" fillId="0" borderId="5" xfId="0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center" vertical="center"/>
    </xf>
    <xf numFmtId="179" fontId="13" fillId="2" borderId="5" xfId="52" applyNumberFormat="1" applyFont="1" applyFill="1" applyBorder="1" applyAlignment="1">
      <alignment horizontal="center" vertical="center" wrapText="1"/>
    </xf>
    <xf numFmtId="179" fontId="22" fillId="0" borderId="5" xfId="0" applyNumberFormat="1" applyFont="1" applyFill="1" applyBorder="1" applyAlignment="1">
      <alignment horizontal="center" vertical="center" wrapText="1"/>
    </xf>
    <xf numFmtId="0" fontId="22" fillId="0" borderId="6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/>
    </xf>
    <xf numFmtId="179" fontId="13" fillId="2" borderId="6" xfId="52" applyNumberFormat="1" applyFont="1" applyFill="1" applyBorder="1" applyAlignment="1">
      <alignment horizontal="center" vertical="center" wrapText="1"/>
    </xf>
    <xf numFmtId="179" fontId="22" fillId="0" borderId="6" xfId="0" applyNumberFormat="1" applyFont="1" applyFill="1" applyBorder="1" applyAlignment="1">
      <alignment horizontal="center" vertical="center" wrapText="1"/>
    </xf>
    <xf numFmtId="58" fontId="13" fillId="2" borderId="3" xfId="0" applyNumberFormat="1" applyFont="1" applyFill="1" applyBorder="1" applyAlignment="1">
      <alignment horizontal="center" vertical="center"/>
    </xf>
    <xf numFmtId="179" fontId="13" fillId="2" borderId="3" xfId="52" applyNumberFormat="1" applyFont="1" applyFill="1" applyBorder="1" applyAlignment="1">
      <alignment horizontal="center" vertical="center" wrapText="1"/>
    </xf>
    <xf numFmtId="0" fontId="22" fillId="0" borderId="3" xfId="0" applyFont="1" applyFill="1" applyBorder="1" applyAlignment="1">
      <alignment horizontal="center" vertical="center" wrapText="1"/>
    </xf>
    <xf numFmtId="179" fontId="22" fillId="0" borderId="3" xfId="0" applyNumberFormat="1" applyFont="1" applyBorder="1" applyAlignment="1">
      <alignment horizontal="center" vertical="center" wrapText="1"/>
    </xf>
    <xf numFmtId="0" fontId="19" fillId="2" borderId="3" xfId="0" applyFont="1" applyFill="1" applyBorder="1" applyAlignment="1" quotePrefix="1">
      <alignment horizontal="center" vertical="center" wrapText="1"/>
    </xf>
    <xf numFmtId="0" fontId="18" fillId="0" borderId="3" xfId="55" applyFont="1" applyBorder="1" applyAlignment="1" quotePrefix="1">
      <alignment horizontal="center" vertical="center"/>
    </xf>
    <xf numFmtId="0" fontId="18" fillId="3" borderId="3" xfId="55" applyFont="1" applyFill="1" applyBorder="1" applyAlignment="1" quotePrefix="1">
      <alignment horizontal="center" vertical="center"/>
    </xf>
    <xf numFmtId="0" fontId="12" fillId="2" borderId="4" xfId="0" applyFont="1" applyFill="1" applyBorder="1" applyAlignment="1" quotePrefix="1">
      <alignment horizontal="center" vertical="center" wrapText="1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" xfId="49"/>
    <cellStyle name="常规 2 2" xfId="50"/>
    <cellStyle name="Normal_WALMART CANADA FINAL FORMS" xfId="51"/>
    <cellStyle name="常规 2" xfId="52"/>
    <cellStyle name="常规 3" xfId="53"/>
    <cellStyle name="常规 4" xfId="54"/>
    <cellStyle name="常规 9" xfId="55"/>
  </cellStyles>
  <tableStyles count="0" defaultTableStyle="TableStyleMedium9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0</xdr:row>
      <xdr:rowOff>107950</xdr:rowOff>
    </xdr:from>
    <xdr:to>
      <xdr:col>3</xdr:col>
      <xdr:colOff>276225</xdr:colOff>
      <xdr:row>1</xdr:row>
      <xdr:rowOff>214630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07950"/>
          <a:ext cx="2371090" cy="614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635</xdr:colOff>
      <xdr:row>0</xdr:row>
      <xdr:rowOff>107950</xdr:rowOff>
    </xdr:from>
    <xdr:to>
      <xdr:col>3</xdr:col>
      <xdr:colOff>276225</xdr:colOff>
      <xdr:row>1</xdr:row>
      <xdr:rowOff>214630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07950"/>
          <a:ext cx="2371090" cy="61468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0</xdr:row>
      <xdr:rowOff>107950</xdr:rowOff>
    </xdr:from>
    <xdr:to>
      <xdr:col>2</xdr:col>
      <xdr:colOff>314325</xdr:colOff>
      <xdr:row>1</xdr:row>
      <xdr:rowOff>214630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07950"/>
          <a:ext cx="2371090" cy="61468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0</xdr:row>
      <xdr:rowOff>107950</xdr:rowOff>
    </xdr:from>
    <xdr:to>
      <xdr:col>2</xdr:col>
      <xdr:colOff>28575</xdr:colOff>
      <xdr:row>1</xdr:row>
      <xdr:rowOff>214630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07950"/>
          <a:ext cx="2371090" cy="614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635</xdr:colOff>
      <xdr:row>0</xdr:row>
      <xdr:rowOff>107950</xdr:rowOff>
    </xdr:from>
    <xdr:to>
      <xdr:col>2</xdr:col>
      <xdr:colOff>28575</xdr:colOff>
      <xdr:row>1</xdr:row>
      <xdr:rowOff>214630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07950"/>
          <a:ext cx="2371090" cy="614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635</xdr:colOff>
      <xdr:row>0</xdr:row>
      <xdr:rowOff>107950</xdr:rowOff>
    </xdr:from>
    <xdr:to>
      <xdr:col>2</xdr:col>
      <xdr:colOff>28575</xdr:colOff>
      <xdr:row>1</xdr:row>
      <xdr:rowOff>214630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07950"/>
          <a:ext cx="2371090" cy="614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635</xdr:colOff>
      <xdr:row>0</xdr:row>
      <xdr:rowOff>107950</xdr:rowOff>
    </xdr:from>
    <xdr:to>
      <xdr:col>2</xdr:col>
      <xdr:colOff>28575</xdr:colOff>
      <xdr:row>1</xdr:row>
      <xdr:rowOff>214630</xdr:rowOff>
    </xdr:to>
    <xdr:pic>
      <xdr:nvPicPr>
        <xdr:cNvPr id="5" name="图片 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07950"/>
          <a:ext cx="2371090" cy="61468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64"/>
  <sheetViews>
    <sheetView topLeftCell="A13" workbookViewId="0">
      <selection activeCell="K4" sqref="K4"/>
    </sheetView>
  </sheetViews>
  <sheetFormatPr defaultColWidth="18" defaultRowHeight="15"/>
  <cols>
    <col min="1" max="1" width="9.125" style="1" customWidth="1"/>
    <col min="2" max="2" width="18.375" style="1" customWidth="1"/>
    <col min="3" max="3" width="4.875" style="1" hidden="1" customWidth="1"/>
    <col min="4" max="4" width="10.75" style="1" customWidth="1"/>
    <col min="5" max="5" width="13.625" style="1" customWidth="1"/>
    <col min="6" max="6" width="12.375" style="1" customWidth="1"/>
    <col min="7" max="7" width="5.5" style="1" customWidth="1"/>
    <col min="8" max="8" width="7.5" style="1" customWidth="1"/>
    <col min="9" max="9" width="7" style="12" customWidth="1"/>
    <col min="10" max="10" width="7" style="1" customWidth="1"/>
    <col min="11" max="11" width="10.125" style="1" customWidth="1"/>
    <col min="12" max="12" width="7.5" style="1" customWidth="1"/>
    <col min="13" max="13" width="6" style="68" customWidth="1"/>
    <col min="14" max="14" width="6.75" style="68" customWidth="1"/>
    <col min="15" max="15" width="12.625" style="1" customWidth="1"/>
    <col min="16" max="16" width="6.5" style="66" customWidth="1"/>
    <col min="17" max="16384" width="18" style="1"/>
  </cols>
  <sheetData>
    <row r="1" s="1" customFormat="1" ht="40" customHeight="1" spans="1:16">
      <c r="A1" s="3" t="s">
        <v>0</v>
      </c>
      <c r="B1" s="4"/>
      <c r="C1" s="4"/>
      <c r="D1" s="4"/>
      <c r="E1" s="4"/>
      <c r="F1" s="4"/>
      <c r="G1" s="4"/>
      <c r="H1" s="4"/>
      <c r="I1" s="4"/>
      <c r="J1" s="64"/>
      <c r="K1" s="64"/>
      <c r="L1" s="64"/>
      <c r="M1" s="4"/>
      <c r="N1" s="4"/>
      <c r="O1" s="4"/>
      <c r="P1" s="66"/>
    </row>
    <row r="2" s="1" customFormat="1" ht="25.5" spans="1:16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66"/>
    </row>
    <row r="3" s="1" customFormat="1" ht="15.75" spans="6:16">
      <c r="F3" s="6" t="s">
        <v>2</v>
      </c>
      <c r="G3" s="7">
        <v>45863</v>
      </c>
      <c r="H3" s="7"/>
      <c r="I3" s="8"/>
      <c r="J3" s="63"/>
      <c r="K3" s="63"/>
      <c r="L3" s="63"/>
      <c r="M3" s="68"/>
      <c r="N3" s="68"/>
      <c r="P3" s="66"/>
    </row>
    <row r="4" s="1" customFormat="1" ht="19.5" customHeight="1" spans="5:14">
      <c r="E4" s="9" t="s">
        <v>3</v>
      </c>
      <c r="F4" s="9"/>
      <c r="G4" s="11"/>
      <c r="H4" s="12"/>
      <c r="K4" s="69" t="s">
        <v>4</v>
      </c>
      <c r="L4" s="69"/>
      <c r="N4" s="66"/>
    </row>
    <row r="5" s="1" customFormat="1" hidden="1" spans="2:16">
      <c r="B5" s="13"/>
      <c r="I5" s="12"/>
      <c r="M5" s="68"/>
      <c r="N5" s="68"/>
      <c r="P5" s="66"/>
    </row>
    <row r="6" s="2" customFormat="1" ht="38.25" spans="1:16">
      <c r="A6" s="14" t="s">
        <v>5</v>
      </c>
      <c r="B6" s="15" t="s">
        <v>6</v>
      </c>
      <c r="C6" s="15" t="s">
        <v>7</v>
      </c>
      <c r="D6" s="15" t="s">
        <v>8</v>
      </c>
      <c r="E6" s="15" t="s">
        <v>9</v>
      </c>
      <c r="F6" s="16" t="s">
        <v>10</v>
      </c>
      <c r="G6" s="16" t="s">
        <v>11</v>
      </c>
      <c r="H6" s="17" t="s">
        <v>12</v>
      </c>
      <c r="I6" s="17" t="s">
        <v>13</v>
      </c>
      <c r="J6" s="17" t="s">
        <v>14</v>
      </c>
      <c r="K6" s="17"/>
      <c r="L6" s="21" t="s">
        <v>15</v>
      </c>
      <c r="M6" s="70" t="s">
        <v>16</v>
      </c>
      <c r="N6" s="70" t="s">
        <v>17</v>
      </c>
      <c r="O6" s="15" t="s">
        <v>18</v>
      </c>
      <c r="P6" s="71" t="s">
        <v>19</v>
      </c>
    </row>
    <row r="7" s="2" customFormat="1" ht="32.25" customHeight="1" spans="1:16">
      <c r="A7" s="14" t="s">
        <v>20</v>
      </c>
      <c r="B7" s="18" t="s">
        <v>21</v>
      </c>
      <c r="C7" s="19" t="s">
        <v>22</v>
      </c>
      <c r="D7" s="20" t="s">
        <v>23</v>
      </c>
      <c r="E7" s="20"/>
      <c r="F7" s="21" t="s">
        <v>24</v>
      </c>
      <c r="G7" s="21" t="s">
        <v>25</v>
      </c>
      <c r="H7" s="17" t="s">
        <v>26</v>
      </c>
      <c r="I7" s="17" t="s">
        <v>27</v>
      </c>
      <c r="J7" s="73" t="s">
        <v>28</v>
      </c>
      <c r="K7" s="15" t="s">
        <v>29</v>
      </c>
      <c r="L7" s="74" t="s">
        <v>30</v>
      </c>
      <c r="M7" s="70" t="s">
        <v>31</v>
      </c>
      <c r="N7" s="70" t="s">
        <v>32</v>
      </c>
      <c r="O7" s="15" t="s">
        <v>29</v>
      </c>
      <c r="P7" s="71" t="s">
        <v>33</v>
      </c>
    </row>
    <row r="8" s="2" customFormat="1" ht="22" customHeight="1" spans="1:16">
      <c r="A8" s="96" t="s">
        <v>34</v>
      </c>
      <c r="B8" s="97" t="s">
        <v>35</v>
      </c>
      <c r="C8" s="96"/>
      <c r="D8" s="98" t="s">
        <v>36</v>
      </c>
      <c r="E8" s="131" t="s">
        <v>37</v>
      </c>
      <c r="F8" s="99" t="s">
        <v>38</v>
      </c>
      <c r="G8" s="100" t="s">
        <v>39</v>
      </c>
      <c r="H8" s="100">
        <v>7100</v>
      </c>
      <c r="I8" s="28"/>
      <c r="J8" s="80">
        <v>500</v>
      </c>
      <c r="K8" s="109" t="s">
        <v>40</v>
      </c>
      <c r="L8" s="109" t="s">
        <v>41</v>
      </c>
      <c r="M8" s="109">
        <f>2000*0.00685</f>
        <v>13.7</v>
      </c>
      <c r="N8" s="109">
        <f>M8+0.5</f>
        <v>14.2</v>
      </c>
      <c r="O8" s="109" t="s">
        <v>42</v>
      </c>
      <c r="P8" s="110">
        <f>0.63*0.25*0.22</f>
        <v>0.03465</v>
      </c>
    </row>
    <row r="9" s="2" customFormat="1" ht="22" customHeight="1" spans="1:16">
      <c r="A9" s="96" t="s">
        <v>34</v>
      </c>
      <c r="B9" s="97" t="s">
        <v>35</v>
      </c>
      <c r="C9" s="96"/>
      <c r="D9" s="98" t="s">
        <v>36</v>
      </c>
      <c r="E9" s="132" t="s">
        <v>43</v>
      </c>
      <c r="F9" s="99" t="s">
        <v>38</v>
      </c>
      <c r="G9" s="102" t="s">
        <v>44</v>
      </c>
      <c r="H9" s="100">
        <v>13400</v>
      </c>
      <c r="I9" s="28"/>
      <c r="J9" s="80">
        <v>500</v>
      </c>
      <c r="K9" s="111"/>
      <c r="L9" s="111"/>
      <c r="M9" s="111"/>
      <c r="N9" s="111"/>
      <c r="O9" s="111"/>
      <c r="P9" s="112"/>
    </row>
    <row r="10" s="2" customFormat="1" ht="22" customHeight="1" spans="1:16">
      <c r="A10" s="96" t="s">
        <v>34</v>
      </c>
      <c r="B10" s="97" t="s">
        <v>35</v>
      </c>
      <c r="C10" s="96"/>
      <c r="D10" s="98" t="s">
        <v>36</v>
      </c>
      <c r="E10" s="132" t="s">
        <v>45</v>
      </c>
      <c r="F10" s="99" t="s">
        <v>38</v>
      </c>
      <c r="G10" s="102" t="s">
        <v>46</v>
      </c>
      <c r="H10" s="100">
        <v>13964</v>
      </c>
      <c r="I10" s="28"/>
      <c r="J10" s="80">
        <v>500</v>
      </c>
      <c r="K10" s="111"/>
      <c r="L10" s="111"/>
      <c r="M10" s="111"/>
      <c r="N10" s="111"/>
      <c r="O10" s="111"/>
      <c r="P10" s="112"/>
    </row>
    <row r="11" s="2" customFormat="1" ht="22" customHeight="1" spans="1:16">
      <c r="A11" s="96" t="s">
        <v>34</v>
      </c>
      <c r="B11" s="97" t="s">
        <v>35</v>
      </c>
      <c r="C11" s="96"/>
      <c r="D11" s="98" t="s">
        <v>36</v>
      </c>
      <c r="E11" s="132" t="s">
        <v>47</v>
      </c>
      <c r="F11" s="99" t="s">
        <v>38</v>
      </c>
      <c r="G11" s="102" t="s">
        <v>48</v>
      </c>
      <c r="H11" s="100">
        <v>13394</v>
      </c>
      <c r="I11" s="28"/>
      <c r="J11" s="80">
        <v>500</v>
      </c>
      <c r="K11" s="113"/>
      <c r="L11" s="113"/>
      <c r="M11" s="113"/>
      <c r="N11" s="113"/>
      <c r="O11" s="113"/>
      <c r="P11" s="114"/>
    </row>
    <row r="12" s="2" customFormat="1" ht="22" customHeight="1" spans="1:16">
      <c r="A12" s="96" t="s">
        <v>34</v>
      </c>
      <c r="B12" s="97" t="s">
        <v>35</v>
      </c>
      <c r="C12" s="96"/>
      <c r="D12" s="98" t="s">
        <v>36</v>
      </c>
      <c r="E12" s="132" t="s">
        <v>49</v>
      </c>
      <c r="F12" s="99" t="s">
        <v>38</v>
      </c>
      <c r="G12" s="102" t="s">
        <v>50</v>
      </c>
      <c r="H12" s="100">
        <v>13350</v>
      </c>
      <c r="I12" s="28"/>
      <c r="J12" s="80">
        <v>500</v>
      </c>
      <c r="K12" s="109" t="s">
        <v>51</v>
      </c>
      <c r="L12" s="109" t="s">
        <v>52</v>
      </c>
      <c r="M12" s="109">
        <f>1180*0.00685</f>
        <v>8.083</v>
      </c>
      <c r="N12" s="109">
        <f>M12+0.5</f>
        <v>8.583</v>
      </c>
      <c r="O12" s="109" t="s">
        <v>42</v>
      </c>
      <c r="P12" s="110">
        <f>0.63*0.25*0.22</f>
        <v>0.03465</v>
      </c>
    </row>
    <row r="13" s="2" customFormat="1" ht="22" customHeight="1" spans="1:16">
      <c r="A13" s="96" t="s">
        <v>34</v>
      </c>
      <c r="B13" s="97" t="s">
        <v>35</v>
      </c>
      <c r="C13" s="96"/>
      <c r="D13" s="98" t="s">
        <v>36</v>
      </c>
      <c r="E13" s="132" t="s">
        <v>53</v>
      </c>
      <c r="F13" s="99" t="s">
        <v>38</v>
      </c>
      <c r="G13" s="102" t="s">
        <v>54</v>
      </c>
      <c r="H13" s="100">
        <v>6429</v>
      </c>
      <c r="I13" s="28"/>
      <c r="J13" s="80">
        <v>500</v>
      </c>
      <c r="K13" s="111"/>
      <c r="L13" s="111"/>
      <c r="M13" s="111"/>
      <c r="N13" s="111"/>
      <c r="O13" s="111"/>
      <c r="P13" s="112"/>
    </row>
    <row r="14" s="2" customFormat="1" ht="22" customHeight="1" spans="1:16">
      <c r="A14" s="96" t="s">
        <v>34</v>
      </c>
      <c r="B14" s="97" t="s">
        <v>35</v>
      </c>
      <c r="C14" s="96"/>
      <c r="D14" s="98" t="s">
        <v>36</v>
      </c>
      <c r="E14" s="132" t="s">
        <v>55</v>
      </c>
      <c r="F14" s="99" t="s">
        <v>38</v>
      </c>
      <c r="G14" s="102" t="s">
        <v>56</v>
      </c>
      <c r="H14" s="100">
        <v>130</v>
      </c>
      <c r="I14" s="28">
        <v>50</v>
      </c>
      <c r="J14" s="80">
        <f t="shared" ref="J14:J21" si="0">H14+I14</f>
        <v>180</v>
      </c>
      <c r="K14" s="113"/>
      <c r="L14" s="113"/>
      <c r="M14" s="113"/>
      <c r="N14" s="113"/>
      <c r="O14" s="113"/>
      <c r="P14" s="114"/>
    </row>
    <row r="15" s="2" customFormat="1" ht="22" customHeight="1" spans="1:16">
      <c r="A15" s="96" t="s">
        <v>34</v>
      </c>
      <c r="B15" s="103" t="s">
        <v>57</v>
      </c>
      <c r="C15" s="51"/>
      <c r="D15" s="51" t="s">
        <v>36</v>
      </c>
      <c r="E15" s="133" t="s">
        <v>58</v>
      </c>
      <c r="F15" s="105" t="s">
        <v>59</v>
      </c>
      <c r="G15" s="54" t="s">
        <v>39</v>
      </c>
      <c r="H15" s="54">
        <v>140</v>
      </c>
      <c r="I15" s="56">
        <v>50</v>
      </c>
      <c r="J15" s="75">
        <f t="shared" si="0"/>
        <v>190</v>
      </c>
      <c r="K15" s="115" t="s">
        <v>60</v>
      </c>
      <c r="L15" s="116" t="s">
        <v>61</v>
      </c>
      <c r="M15" s="117">
        <f>1945*0.00685</f>
        <v>13.32325</v>
      </c>
      <c r="N15" s="117">
        <f>M15+0.5</f>
        <v>13.82325</v>
      </c>
      <c r="O15" s="115" t="s">
        <v>42</v>
      </c>
      <c r="P15" s="118">
        <f>0.63*0.25*0.22</f>
        <v>0.03465</v>
      </c>
    </row>
    <row r="16" s="2" customFormat="1" ht="22" customHeight="1" spans="1:16">
      <c r="A16" s="96" t="s">
        <v>34</v>
      </c>
      <c r="B16" s="103" t="s">
        <v>57</v>
      </c>
      <c r="C16" s="51"/>
      <c r="D16" s="51" t="s">
        <v>36</v>
      </c>
      <c r="E16" s="133" t="s">
        <v>62</v>
      </c>
      <c r="F16" s="105" t="s">
        <v>59</v>
      </c>
      <c r="G16" s="106" t="s">
        <v>44</v>
      </c>
      <c r="H16" s="54">
        <v>200</v>
      </c>
      <c r="I16" s="56">
        <v>50</v>
      </c>
      <c r="J16" s="75">
        <f t="shared" si="0"/>
        <v>250</v>
      </c>
      <c r="K16" s="119"/>
      <c r="L16" s="120"/>
      <c r="M16" s="121"/>
      <c r="N16" s="121"/>
      <c r="O16" s="119"/>
      <c r="P16" s="122"/>
    </row>
    <row r="17" s="2" customFormat="1" ht="22" customHeight="1" spans="1:16">
      <c r="A17" s="96" t="s">
        <v>34</v>
      </c>
      <c r="B17" s="103" t="s">
        <v>57</v>
      </c>
      <c r="C17" s="51"/>
      <c r="D17" s="51" t="s">
        <v>36</v>
      </c>
      <c r="E17" s="133" t="s">
        <v>63</v>
      </c>
      <c r="F17" s="105" t="s">
        <v>59</v>
      </c>
      <c r="G17" s="106" t="s">
        <v>46</v>
      </c>
      <c r="H17" s="54">
        <v>320</v>
      </c>
      <c r="I17" s="56">
        <v>50</v>
      </c>
      <c r="J17" s="75">
        <f t="shared" si="0"/>
        <v>370</v>
      </c>
      <c r="K17" s="119"/>
      <c r="L17" s="120"/>
      <c r="M17" s="121"/>
      <c r="N17" s="121"/>
      <c r="O17" s="119"/>
      <c r="P17" s="122"/>
    </row>
    <row r="18" s="2" customFormat="1" ht="22" customHeight="1" spans="1:16">
      <c r="A18" s="96" t="s">
        <v>34</v>
      </c>
      <c r="B18" s="103" t="s">
        <v>57</v>
      </c>
      <c r="C18" s="51"/>
      <c r="D18" s="51" t="s">
        <v>36</v>
      </c>
      <c r="E18" s="133" t="s">
        <v>64</v>
      </c>
      <c r="F18" s="105" t="s">
        <v>59</v>
      </c>
      <c r="G18" s="106" t="s">
        <v>48</v>
      </c>
      <c r="H18" s="54">
        <v>330</v>
      </c>
      <c r="I18" s="56">
        <v>50</v>
      </c>
      <c r="J18" s="75">
        <f t="shared" si="0"/>
        <v>380</v>
      </c>
      <c r="K18" s="119"/>
      <c r="L18" s="120"/>
      <c r="M18" s="121"/>
      <c r="N18" s="121"/>
      <c r="O18" s="119"/>
      <c r="P18" s="122"/>
    </row>
    <row r="19" s="2" customFormat="1" ht="22" customHeight="1" spans="1:16">
      <c r="A19" s="96" t="s">
        <v>34</v>
      </c>
      <c r="B19" s="103" t="s">
        <v>57</v>
      </c>
      <c r="C19" s="51"/>
      <c r="D19" s="51" t="s">
        <v>36</v>
      </c>
      <c r="E19" s="133" t="s">
        <v>65</v>
      </c>
      <c r="F19" s="105" t="s">
        <v>59</v>
      </c>
      <c r="G19" s="106" t="s">
        <v>50</v>
      </c>
      <c r="H19" s="54">
        <v>290</v>
      </c>
      <c r="I19" s="56">
        <v>50</v>
      </c>
      <c r="J19" s="75">
        <f t="shared" si="0"/>
        <v>340</v>
      </c>
      <c r="K19" s="119"/>
      <c r="L19" s="120"/>
      <c r="M19" s="121"/>
      <c r="N19" s="121"/>
      <c r="O19" s="119"/>
      <c r="P19" s="122"/>
    </row>
    <row r="20" s="2" customFormat="1" ht="22" customHeight="1" spans="1:16">
      <c r="A20" s="96" t="s">
        <v>34</v>
      </c>
      <c r="B20" s="103" t="s">
        <v>57</v>
      </c>
      <c r="C20" s="51"/>
      <c r="D20" s="51" t="s">
        <v>36</v>
      </c>
      <c r="E20" s="133" t="s">
        <v>66</v>
      </c>
      <c r="F20" s="105" t="s">
        <v>59</v>
      </c>
      <c r="G20" s="106" t="s">
        <v>54</v>
      </c>
      <c r="H20" s="54">
        <v>195</v>
      </c>
      <c r="I20" s="56">
        <v>50</v>
      </c>
      <c r="J20" s="75">
        <f t="shared" si="0"/>
        <v>245</v>
      </c>
      <c r="K20" s="119"/>
      <c r="L20" s="120"/>
      <c r="M20" s="121"/>
      <c r="N20" s="121"/>
      <c r="O20" s="119"/>
      <c r="P20" s="122"/>
    </row>
    <row r="21" s="2" customFormat="1" ht="22" customHeight="1" spans="1:16">
      <c r="A21" s="96" t="s">
        <v>34</v>
      </c>
      <c r="B21" s="103" t="s">
        <v>57</v>
      </c>
      <c r="C21" s="51"/>
      <c r="D21" s="51" t="s">
        <v>36</v>
      </c>
      <c r="E21" s="133" t="s">
        <v>67</v>
      </c>
      <c r="F21" s="105" t="s">
        <v>59</v>
      </c>
      <c r="G21" s="106" t="s">
        <v>56</v>
      </c>
      <c r="H21" s="54">
        <v>120</v>
      </c>
      <c r="I21" s="56">
        <v>50</v>
      </c>
      <c r="J21" s="75">
        <f t="shared" si="0"/>
        <v>170</v>
      </c>
      <c r="K21" s="123"/>
      <c r="L21" s="124"/>
      <c r="M21" s="125"/>
      <c r="N21" s="125"/>
      <c r="O21" s="123"/>
      <c r="P21" s="126"/>
    </row>
    <row r="22" s="2" customFormat="1" ht="22" customHeight="1" spans="1:16">
      <c r="A22" s="96" t="s">
        <v>34</v>
      </c>
      <c r="B22" s="97" t="s">
        <v>68</v>
      </c>
      <c r="C22" s="96"/>
      <c r="D22" s="98" t="s">
        <v>36</v>
      </c>
      <c r="E22" s="132" t="s">
        <v>69</v>
      </c>
      <c r="F22" s="107" t="s">
        <v>70</v>
      </c>
      <c r="G22" s="100" t="s">
        <v>39</v>
      </c>
      <c r="H22" s="100">
        <v>7684</v>
      </c>
      <c r="I22" s="28"/>
      <c r="J22" s="80">
        <v>500</v>
      </c>
      <c r="K22" s="109" t="s">
        <v>40</v>
      </c>
      <c r="L22" s="109" t="s">
        <v>71</v>
      </c>
      <c r="M22" s="109">
        <f>2000*0.00685</f>
        <v>13.7</v>
      </c>
      <c r="N22" s="109">
        <f>M22+0.5</f>
        <v>14.2</v>
      </c>
      <c r="O22" s="109" t="s">
        <v>42</v>
      </c>
      <c r="P22" s="110">
        <f>0.63*0.25*0.22</f>
        <v>0.03465</v>
      </c>
    </row>
    <row r="23" s="2" customFormat="1" ht="22" customHeight="1" spans="1:16">
      <c r="A23" s="96" t="s">
        <v>34</v>
      </c>
      <c r="B23" s="97" t="s">
        <v>68</v>
      </c>
      <c r="C23" s="96"/>
      <c r="D23" s="98" t="s">
        <v>36</v>
      </c>
      <c r="E23" s="132" t="s">
        <v>72</v>
      </c>
      <c r="F23" s="107" t="s">
        <v>70</v>
      </c>
      <c r="G23" s="102" t="s">
        <v>44</v>
      </c>
      <c r="H23" s="100">
        <v>7608</v>
      </c>
      <c r="I23" s="28"/>
      <c r="J23" s="80">
        <v>500</v>
      </c>
      <c r="K23" s="111"/>
      <c r="L23" s="111"/>
      <c r="M23" s="111"/>
      <c r="N23" s="111"/>
      <c r="O23" s="111"/>
      <c r="P23" s="112"/>
    </row>
    <row r="24" s="2" customFormat="1" ht="22" customHeight="1" spans="1:16">
      <c r="A24" s="96" t="s">
        <v>34</v>
      </c>
      <c r="B24" s="97" t="s">
        <v>68</v>
      </c>
      <c r="C24" s="96"/>
      <c r="D24" s="98" t="s">
        <v>36</v>
      </c>
      <c r="E24" s="132" t="s">
        <v>73</v>
      </c>
      <c r="F24" s="107" t="s">
        <v>70</v>
      </c>
      <c r="G24" s="102" t="s">
        <v>46</v>
      </c>
      <c r="H24" s="100">
        <v>13964</v>
      </c>
      <c r="I24" s="28"/>
      <c r="J24" s="80">
        <v>500</v>
      </c>
      <c r="K24" s="111"/>
      <c r="L24" s="111"/>
      <c r="M24" s="111"/>
      <c r="N24" s="111"/>
      <c r="O24" s="111"/>
      <c r="P24" s="112"/>
    </row>
    <row r="25" s="2" customFormat="1" ht="22" customHeight="1" spans="1:16">
      <c r="A25" s="96" t="s">
        <v>34</v>
      </c>
      <c r="B25" s="97" t="s">
        <v>68</v>
      </c>
      <c r="C25" s="96"/>
      <c r="D25" s="98" t="s">
        <v>36</v>
      </c>
      <c r="E25" s="132" t="s">
        <v>74</v>
      </c>
      <c r="F25" s="107" t="s">
        <v>70</v>
      </c>
      <c r="G25" s="102" t="s">
        <v>48</v>
      </c>
      <c r="H25" s="100">
        <v>13394</v>
      </c>
      <c r="I25" s="28"/>
      <c r="J25" s="80">
        <v>500</v>
      </c>
      <c r="K25" s="113"/>
      <c r="L25" s="113"/>
      <c r="M25" s="113"/>
      <c r="N25" s="113"/>
      <c r="O25" s="113"/>
      <c r="P25" s="114"/>
    </row>
    <row r="26" s="2" customFormat="1" ht="22" customHeight="1" spans="1:16">
      <c r="A26" s="96" t="s">
        <v>34</v>
      </c>
      <c r="B26" s="97" t="s">
        <v>68</v>
      </c>
      <c r="C26" s="96"/>
      <c r="D26" s="98" t="s">
        <v>36</v>
      </c>
      <c r="E26" s="132" t="s">
        <v>75</v>
      </c>
      <c r="F26" s="107" t="s">
        <v>70</v>
      </c>
      <c r="G26" s="102" t="s">
        <v>50</v>
      </c>
      <c r="H26" s="100">
        <v>7558</v>
      </c>
      <c r="I26" s="28"/>
      <c r="J26" s="80">
        <v>500</v>
      </c>
      <c r="K26" s="109" t="s">
        <v>51</v>
      </c>
      <c r="L26" s="109" t="s">
        <v>76</v>
      </c>
      <c r="M26" s="109">
        <f>1180*0.00685</f>
        <v>8.083</v>
      </c>
      <c r="N26" s="109">
        <f>M26+0.5</f>
        <v>8.583</v>
      </c>
      <c r="O26" s="109" t="s">
        <v>42</v>
      </c>
      <c r="P26" s="110">
        <f>0.63*0.25*0.22</f>
        <v>0.03465</v>
      </c>
    </row>
    <row r="27" s="2" customFormat="1" ht="22" customHeight="1" spans="1:16">
      <c r="A27" s="96" t="s">
        <v>34</v>
      </c>
      <c r="B27" s="97" t="s">
        <v>68</v>
      </c>
      <c r="C27" s="96"/>
      <c r="D27" s="98" t="s">
        <v>36</v>
      </c>
      <c r="E27" s="132" t="s">
        <v>77</v>
      </c>
      <c r="F27" s="107" t="s">
        <v>70</v>
      </c>
      <c r="G27" s="102" t="s">
        <v>54</v>
      </c>
      <c r="H27" s="100">
        <v>6429</v>
      </c>
      <c r="I27" s="28"/>
      <c r="J27" s="80">
        <v>500</v>
      </c>
      <c r="K27" s="111"/>
      <c r="L27" s="111"/>
      <c r="M27" s="111"/>
      <c r="N27" s="111"/>
      <c r="O27" s="111"/>
      <c r="P27" s="112"/>
    </row>
    <row r="28" s="2" customFormat="1" ht="22" customHeight="1" spans="1:16">
      <c r="A28" s="96" t="s">
        <v>34</v>
      </c>
      <c r="B28" s="97" t="s">
        <v>68</v>
      </c>
      <c r="C28" s="96"/>
      <c r="D28" s="98" t="s">
        <v>36</v>
      </c>
      <c r="E28" s="132" t="s">
        <v>78</v>
      </c>
      <c r="F28" s="107" t="s">
        <v>70</v>
      </c>
      <c r="G28" s="102" t="s">
        <v>56</v>
      </c>
      <c r="H28" s="100">
        <v>130</v>
      </c>
      <c r="I28" s="28">
        <v>50</v>
      </c>
      <c r="J28" s="80">
        <f>H28+I28</f>
        <v>180</v>
      </c>
      <c r="K28" s="113"/>
      <c r="L28" s="113"/>
      <c r="M28" s="113"/>
      <c r="N28" s="113"/>
      <c r="O28" s="113"/>
      <c r="P28" s="114"/>
    </row>
    <row r="29" s="2" customFormat="1" ht="22" customHeight="1" spans="1:16">
      <c r="A29" s="96" t="s">
        <v>34</v>
      </c>
      <c r="B29" s="103" t="s">
        <v>79</v>
      </c>
      <c r="C29" s="51"/>
      <c r="D29" s="51" t="s">
        <v>36</v>
      </c>
      <c r="E29" s="133" t="s">
        <v>80</v>
      </c>
      <c r="F29" s="105" t="s">
        <v>81</v>
      </c>
      <c r="G29" s="54" t="s">
        <v>39</v>
      </c>
      <c r="H29" s="54">
        <v>7134</v>
      </c>
      <c r="I29" s="56"/>
      <c r="J29" s="75">
        <v>500</v>
      </c>
      <c r="K29" s="109" t="s">
        <v>40</v>
      </c>
      <c r="L29" s="109" t="s">
        <v>82</v>
      </c>
      <c r="M29" s="109">
        <f>2000*0.00685</f>
        <v>13.7</v>
      </c>
      <c r="N29" s="109">
        <f>M29+0.5</f>
        <v>14.2</v>
      </c>
      <c r="O29" s="109" t="s">
        <v>42</v>
      </c>
      <c r="P29" s="110">
        <f>0.63*0.25*0.22</f>
        <v>0.03465</v>
      </c>
    </row>
    <row r="30" s="2" customFormat="1" ht="22" customHeight="1" spans="1:16">
      <c r="A30" s="96" t="s">
        <v>34</v>
      </c>
      <c r="B30" s="103" t="s">
        <v>79</v>
      </c>
      <c r="C30" s="51"/>
      <c r="D30" s="51" t="s">
        <v>36</v>
      </c>
      <c r="E30" s="133" t="s">
        <v>83</v>
      </c>
      <c r="F30" s="105" t="s">
        <v>81</v>
      </c>
      <c r="G30" s="106" t="s">
        <v>44</v>
      </c>
      <c r="H30" s="54">
        <v>7075</v>
      </c>
      <c r="I30" s="56"/>
      <c r="J30" s="75">
        <v>500</v>
      </c>
      <c r="K30" s="111"/>
      <c r="L30" s="111"/>
      <c r="M30" s="111"/>
      <c r="N30" s="111"/>
      <c r="O30" s="111"/>
      <c r="P30" s="112"/>
    </row>
    <row r="31" s="2" customFormat="1" ht="22" customHeight="1" spans="1:16">
      <c r="A31" s="96" t="s">
        <v>34</v>
      </c>
      <c r="B31" s="103" t="s">
        <v>79</v>
      </c>
      <c r="C31" s="51"/>
      <c r="D31" s="51" t="s">
        <v>36</v>
      </c>
      <c r="E31" s="133" t="s">
        <v>84</v>
      </c>
      <c r="F31" s="105" t="s">
        <v>81</v>
      </c>
      <c r="G31" s="106" t="s">
        <v>46</v>
      </c>
      <c r="H31" s="54">
        <v>7231</v>
      </c>
      <c r="I31" s="56"/>
      <c r="J31" s="75">
        <v>500</v>
      </c>
      <c r="K31" s="111"/>
      <c r="L31" s="111"/>
      <c r="M31" s="111"/>
      <c r="N31" s="111"/>
      <c r="O31" s="111"/>
      <c r="P31" s="112"/>
    </row>
    <row r="32" s="2" customFormat="1" ht="22" customHeight="1" spans="1:16">
      <c r="A32" s="96" t="s">
        <v>34</v>
      </c>
      <c r="B32" s="103" t="s">
        <v>79</v>
      </c>
      <c r="C32" s="51"/>
      <c r="D32" s="51" t="s">
        <v>36</v>
      </c>
      <c r="E32" s="133" t="s">
        <v>85</v>
      </c>
      <c r="F32" s="105" t="s">
        <v>81</v>
      </c>
      <c r="G32" s="106" t="s">
        <v>48</v>
      </c>
      <c r="H32" s="54">
        <v>7249</v>
      </c>
      <c r="I32" s="56"/>
      <c r="J32" s="75">
        <v>500</v>
      </c>
      <c r="K32" s="113"/>
      <c r="L32" s="113"/>
      <c r="M32" s="113"/>
      <c r="N32" s="113"/>
      <c r="O32" s="113"/>
      <c r="P32" s="114"/>
    </row>
    <row r="33" s="2" customFormat="1" ht="22" customHeight="1" spans="1:16">
      <c r="A33" s="96" t="s">
        <v>34</v>
      </c>
      <c r="B33" s="103" t="s">
        <v>79</v>
      </c>
      <c r="C33" s="51"/>
      <c r="D33" s="51" t="s">
        <v>36</v>
      </c>
      <c r="E33" s="133" t="s">
        <v>86</v>
      </c>
      <c r="F33" s="105" t="s">
        <v>81</v>
      </c>
      <c r="G33" s="106" t="s">
        <v>50</v>
      </c>
      <c r="H33" s="54">
        <v>7633</v>
      </c>
      <c r="I33" s="56"/>
      <c r="J33" s="75">
        <v>500</v>
      </c>
      <c r="K33" s="109" t="s">
        <v>51</v>
      </c>
      <c r="L33" s="109" t="s">
        <v>87</v>
      </c>
      <c r="M33" s="109">
        <f>1205*0.00685</f>
        <v>8.25425</v>
      </c>
      <c r="N33" s="109">
        <f>M33+0.5</f>
        <v>8.75425</v>
      </c>
      <c r="O33" s="109" t="s">
        <v>42</v>
      </c>
      <c r="P33" s="110">
        <f>0.63*0.25*0.22</f>
        <v>0.03465</v>
      </c>
    </row>
    <row r="34" s="2" customFormat="1" ht="22" customHeight="1" spans="1:16">
      <c r="A34" s="96" t="s">
        <v>34</v>
      </c>
      <c r="B34" s="103" t="s">
        <v>79</v>
      </c>
      <c r="C34" s="51"/>
      <c r="D34" s="51" t="s">
        <v>36</v>
      </c>
      <c r="E34" s="133" t="s">
        <v>88</v>
      </c>
      <c r="F34" s="105" t="s">
        <v>81</v>
      </c>
      <c r="G34" s="106" t="s">
        <v>54</v>
      </c>
      <c r="H34" s="54">
        <v>6918</v>
      </c>
      <c r="I34" s="56"/>
      <c r="J34" s="75">
        <v>500</v>
      </c>
      <c r="K34" s="111"/>
      <c r="L34" s="111"/>
      <c r="M34" s="111"/>
      <c r="N34" s="111"/>
      <c r="O34" s="111"/>
      <c r="P34" s="112"/>
    </row>
    <row r="35" s="2" customFormat="1" ht="22" customHeight="1" spans="1:16">
      <c r="A35" s="96" t="s">
        <v>34</v>
      </c>
      <c r="B35" s="103" t="s">
        <v>79</v>
      </c>
      <c r="C35" s="51"/>
      <c r="D35" s="51" t="s">
        <v>36</v>
      </c>
      <c r="E35" s="133" t="s">
        <v>89</v>
      </c>
      <c r="F35" s="105" t="s">
        <v>81</v>
      </c>
      <c r="G35" s="106" t="s">
        <v>56</v>
      </c>
      <c r="H35" s="54">
        <v>155</v>
      </c>
      <c r="I35" s="56">
        <v>50</v>
      </c>
      <c r="J35" s="75">
        <f>H35+I35</f>
        <v>205</v>
      </c>
      <c r="K35" s="113"/>
      <c r="L35" s="113"/>
      <c r="M35" s="113"/>
      <c r="N35" s="113"/>
      <c r="O35" s="113"/>
      <c r="P35" s="114"/>
    </row>
    <row r="36" s="2" customFormat="1" ht="22" customHeight="1" spans="1:16">
      <c r="A36" s="96" t="s">
        <v>34</v>
      </c>
      <c r="B36" s="97" t="s">
        <v>90</v>
      </c>
      <c r="C36" s="96"/>
      <c r="D36" s="98" t="s">
        <v>36</v>
      </c>
      <c r="E36" s="132" t="s">
        <v>91</v>
      </c>
      <c r="F36" s="107" t="s">
        <v>92</v>
      </c>
      <c r="G36" s="100" t="s">
        <v>39</v>
      </c>
      <c r="H36" s="100">
        <v>6533</v>
      </c>
      <c r="I36" s="28"/>
      <c r="J36" s="80">
        <v>500</v>
      </c>
      <c r="K36" s="109" t="s">
        <v>40</v>
      </c>
      <c r="L36" s="109" t="s">
        <v>93</v>
      </c>
      <c r="M36" s="109">
        <f>2000*0.00685</f>
        <v>13.7</v>
      </c>
      <c r="N36" s="109">
        <f>M36+0.5</f>
        <v>14.2</v>
      </c>
      <c r="O36" s="109" t="s">
        <v>42</v>
      </c>
      <c r="P36" s="110">
        <f>0.63*0.25*0.22</f>
        <v>0.03465</v>
      </c>
    </row>
    <row r="37" s="2" customFormat="1" ht="22" customHeight="1" spans="1:16">
      <c r="A37" s="96" t="s">
        <v>34</v>
      </c>
      <c r="B37" s="97" t="s">
        <v>90</v>
      </c>
      <c r="C37" s="96"/>
      <c r="D37" s="98" t="s">
        <v>36</v>
      </c>
      <c r="E37" s="132" t="s">
        <v>94</v>
      </c>
      <c r="F37" s="107" t="s">
        <v>92</v>
      </c>
      <c r="G37" s="102" t="s">
        <v>44</v>
      </c>
      <c r="H37" s="100">
        <v>7633</v>
      </c>
      <c r="I37" s="28"/>
      <c r="J37" s="80">
        <v>500</v>
      </c>
      <c r="K37" s="111"/>
      <c r="L37" s="111"/>
      <c r="M37" s="111"/>
      <c r="N37" s="111"/>
      <c r="O37" s="111"/>
      <c r="P37" s="112"/>
    </row>
    <row r="38" s="2" customFormat="1" ht="22" customHeight="1" spans="1:16">
      <c r="A38" s="96" t="s">
        <v>34</v>
      </c>
      <c r="B38" s="97" t="s">
        <v>90</v>
      </c>
      <c r="C38" s="96"/>
      <c r="D38" s="98" t="s">
        <v>36</v>
      </c>
      <c r="E38" s="132" t="s">
        <v>95</v>
      </c>
      <c r="F38" s="107" t="s">
        <v>92</v>
      </c>
      <c r="G38" s="102" t="s">
        <v>46</v>
      </c>
      <c r="H38" s="100">
        <v>8214</v>
      </c>
      <c r="I38" s="28"/>
      <c r="J38" s="80">
        <v>500</v>
      </c>
      <c r="K38" s="111"/>
      <c r="L38" s="111"/>
      <c r="M38" s="111"/>
      <c r="N38" s="111"/>
      <c r="O38" s="111"/>
      <c r="P38" s="112"/>
    </row>
    <row r="39" s="2" customFormat="1" ht="22" customHeight="1" spans="1:16">
      <c r="A39" s="96" t="s">
        <v>34</v>
      </c>
      <c r="B39" s="97" t="s">
        <v>90</v>
      </c>
      <c r="C39" s="96"/>
      <c r="D39" s="98" t="s">
        <v>36</v>
      </c>
      <c r="E39" s="132" t="s">
        <v>96</v>
      </c>
      <c r="F39" s="107" t="s">
        <v>92</v>
      </c>
      <c r="G39" s="102" t="s">
        <v>48</v>
      </c>
      <c r="H39" s="100">
        <v>7645</v>
      </c>
      <c r="I39" s="28"/>
      <c r="J39" s="80">
        <v>500</v>
      </c>
      <c r="K39" s="113"/>
      <c r="L39" s="113"/>
      <c r="M39" s="113"/>
      <c r="N39" s="113"/>
      <c r="O39" s="113"/>
      <c r="P39" s="114"/>
    </row>
    <row r="40" s="2" customFormat="1" ht="22" customHeight="1" spans="1:16">
      <c r="A40" s="96" t="s">
        <v>34</v>
      </c>
      <c r="B40" s="97" t="s">
        <v>90</v>
      </c>
      <c r="C40" s="96"/>
      <c r="D40" s="98" t="s">
        <v>36</v>
      </c>
      <c r="E40" s="132" t="s">
        <v>97</v>
      </c>
      <c r="F40" s="107" t="s">
        <v>92</v>
      </c>
      <c r="G40" s="102" t="s">
        <v>50</v>
      </c>
      <c r="H40" s="100">
        <v>7155</v>
      </c>
      <c r="I40" s="28"/>
      <c r="J40" s="80">
        <v>500</v>
      </c>
      <c r="K40" s="109" t="s">
        <v>51</v>
      </c>
      <c r="L40" s="109" t="s">
        <v>98</v>
      </c>
      <c r="M40" s="109">
        <f>1190*0.00685</f>
        <v>8.1515</v>
      </c>
      <c r="N40" s="109">
        <f>M40+0.5</f>
        <v>8.6515</v>
      </c>
      <c r="O40" s="109" t="s">
        <v>42</v>
      </c>
      <c r="P40" s="110">
        <f>0.63*0.25*0.22</f>
        <v>0.03465</v>
      </c>
    </row>
    <row r="41" s="2" customFormat="1" ht="22" customHeight="1" spans="1:16">
      <c r="A41" s="96" t="s">
        <v>34</v>
      </c>
      <c r="B41" s="97" t="s">
        <v>90</v>
      </c>
      <c r="C41" s="96"/>
      <c r="D41" s="98" t="s">
        <v>36</v>
      </c>
      <c r="E41" s="132" t="s">
        <v>99</v>
      </c>
      <c r="F41" s="107" t="s">
        <v>92</v>
      </c>
      <c r="G41" s="102" t="s">
        <v>54</v>
      </c>
      <c r="H41" s="100">
        <v>6454</v>
      </c>
      <c r="I41" s="28"/>
      <c r="J41" s="80">
        <v>500</v>
      </c>
      <c r="K41" s="111"/>
      <c r="L41" s="111"/>
      <c r="M41" s="111"/>
      <c r="N41" s="111"/>
      <c r="O41" s="111"/>
      <c r="P41" s="112"/>
    </row>
    <row r="42" s="2" customFormat="1" ht="22" customHeight="1" spans="1:16">
      <c r="A42" s="96" t="s">
        <v>34</v>
      </c>
      <c r="B42" s="97" t="s">
        <v>90</v>
      </c>
      <c r="C42" s="96"/>
      <c r="D42" s="98" t="s">
        <v>36</v>
      </c>
      <c r="E42" s="132" t="s">
        <v>100</v>
      </c>
      <c r="F42" s="107" t="s">
        <v>92</v>
      </c>
      <c r="G42" s="102" t="s">
        <v>56</v>
      </c>
      <c r="H42" s="100">
        <v>140</v>
      </c>
      <c r="I42" s="28">
        <v>50</v>
      </c>
      <c r="J42" s="80">
        <f t="shared" ref="J42:J49" si="1">H42+I42</f>
        <v>190</v>
      </c>
      <c r="K42" s="113"/>
      <c r="L42" s="113"/>
      <c r="M42" s="113"/>
      <c r="N42" s="113"/>
      <c r="O42" s="113"/>
      <c r="P42" s="114"/>
    </row>
    <row r="43" s="2" customFormat="1" ht="22" customHeight="1" spans="1:16">
      <c r="A43" s="96" t="s">
        <v>34</v>
      </c>
      <c r="B43" s="103" t="s">
        <v>101</v>
      </c>
      <c r="C43" s="51"/>
      <c r="D43" s="51" t="s">
        <v>36</v>
      </c>
      <c r="E43" s="133" t="s">
        <v>102</v>
      </c>
      <c r="F43" s="105" t="s">
        <v>103</v>
      </c>
      <c r="G43" s="54" t="s">
        <v>39</v>
      </c>
      <c r="H43" s="54">
        <v>140</v>
      </c>
      <c r="I43" s="56">
        <v>50</v>
      </c>
      <c r="J43" s="75">
        <f t="shared" si="1"/>
        <v>190</v>
      </c>
      <c r="K43" s="115" t="s">
        <v>60</v>
      </c>
      <c r="L43" s="116" t="s">
        <v>104</v>
      </c>
      <c r="M43" s="117">
        <f>1945*0.00685</f>
        <v>13.32325</v>
      </c>
      <c r="N43" s="117">
        <f>M43+0.5</f>
        <v>13.82325</v>
      </c>
      <c r="O43" s="115" t="s">
        <v>42</v>
      </c>
      <c r="P43" s="118">
        <f>0.63*0.25*0.22</f>
        <v>0.03465</v>
      </c>
    </row>
    <row r="44" s="2" customFormat="1" ht="22" customHeight="1" spans="1:16">
      <c r="A44" s="96" t="s">
        <v>34</v>
      </c>
      <c r="B44" s="103" t="s">
        <v>101</v>
      </c>
      <c r="C44" s="51"/>
      <c r="D44" s="51" t="s">
        <v>36</v>
      </c>
      <c r="E44" s="133" t="s">
        <v>105</v>
      </c>
      <c r="F44" s="105" t="s">
        <v>103</v>
      </c>
      <c r="G44" s="106" t="s">
        <v>44</v>
      </c>
      <c r="H44" s="54">
        <v>200</v>
      </c>
      <c r="I44" s="56">
        <v>50</v>
      </c>
      <c r="J44" s="75">
        <f t="shared" si="1"/>
        <v>250</v>
      </c>
      <c r="K44" s="119"/>
      <c r="L44" s="120"/>
      <c r="M44" s="121"/>
      <c r="N44" s="121"/>
      <c r="O44" s="119"/>
      <c r="P44" s="122"/>
    </row>
    <row r="45" s="2" customFormat="1" ht="22" customHeight="1" spans="1:16">
      <c r="A45" s="96" t="s">
        <v>34</v>
      </c>
      <c r="B45" s="103" t="s">
        <v>101</v>
      </c>
      <c r="C45" s="51"/>
      <c r="D45" s="51" t="s">
        <v>36</v>
      </c>
      <c r="E45" s="133" t="s">
        <v>106</v>
      </c>
      <c r="F45" s="105" t="s">
        <v>103</v>
      </c>
      <c r="G45" s="106" t="s">
        <v>46</v>
      </c>
      <c r="H45" s="54">
        <v>320</v>
      </c>
      <c r="I45" s="56">
        <v>50</v>
      </c>
      <c r="J45" s="75">
        <f t="shared" si="1"/>
        <v>370</v>
      </c>
      <c r="K45" s="119"/>
      <c r="L45" s="120"/>
      <c r="M45" s="121"/>
      <c r="N45" s="121"/>
      <c r="O45" s="119"/>
      <c r="P45" s="122"/>
    </row>
    <row r="46" s="2" customFormat="1" ht="22" customHeight="1" spans="1:16">
      <c r="A46" s="96" t="s">
        <v>34</v>
      </c>
      <c r="B46" s="103" t="s">
        <v>101</v>
      </c>
      <c r="C46" s="51"/>
      <c r="D46" s="51" t="s">
        <v>36</v>
      </c>
      <c r="E46" s="133" t="s">
        <v>107</v>
      </c>
      <c r="F46" s="105" t="s">
        <v>103</v>
      </c>
      <c r="G46" s="106" t="s">
        <v>48</v>
      </c>
      <c r="H46" s="54">
        <v>330</v>
      </c>
      <c r="I46" s="56">
        <v>50</v>
      </c>
      <c r="J46" s="75">
        <f t="shared" si="1"/>
        <v>380</v>
      </c>
      <c r="K46" s="119"/>
      <c r="L46" s="120"/>
      <c r="M46" s="121"/>
      <c r="N46" s="121"/>
      <c r="O46" s="119"/>
      <c r="P46" s="122"/>
    </row>
    <row r="47" s="2" customFormat="1" ht="22" customHeight="1" spans="1:16">
      <c r="A47" s="96" t="s">
        <v>34</v>
      </c>
      <c r="B47" s="103" t="s">
        <v>101</v>
      </c>
      <c r="C47" s="51"/>
      <c r="D47" s="51" t="s">
        <v>36</v>
      </c>
      <c r="E47" s="133" t="s">
        <v>108</v>
      </c>
      <c r="F47" s="105" t="s">
        <v>103</v>
      </c>
      <c r="G47" s="106" t="s">
        <v>50</v>
      </c>
      <c r="H47" s="54">
        <v>290</v>
      </c>
      <c r="I47" s="56">
        <v>50</v>
      </c>
      <c r="J47" s="75">
        <f t="shared" si="1"/>
        <v>340</v>
      </c>
      <c r="K47" s="119"/>
      <c r="L47" s="120"/>
      <c r="M47" s="121"/>
      <c r="N47" s="121"/>
      <c r="O47" s="119"/>
      <c r="P47" s="122"/>
    </row>
    <row r="48" s="2" customFormat="1" ht="22" customHeight="1" spans="1:16">
      <c r="A48" s="96" t="s">
        <v>34</v>
      </c>
      <c r="B48" s="103" t="s">
        <v>101</v>
      </c>
      <c r="C48" s="51"/>
      <c r="D48" s="51" t="s">
        <v>36</v>
      </c>
      <c r="E48" s="133" t="s">
        <v>109</v>
      </c>
      <c r="F48" s="105" t="s">
        <v>103</v>
      </c>
      <c r="G48" s="106" t="s">
        <v>54</v>
      </c>
      <c r="H48" s="54">
        <v>195</v>
      </c>
      <c r="I48" s="56">
        <v>50</v>
      </c>
      <c r="J48" s="75">
        <f t="shared" si="1"/>
        <v>245</v>
      </c>
      <c r="K48" s="119"/>
      <c r="L48" s="120"/>
      <c r="M48" s="121"/>
      <c r="N48" s="121"/>
      <c r="O48" s="119"/>
      <c r="P48" s="122"/>
    </row>
    <row r="49" s="2" customFormat="1" ht="22" customHeight="1" spans="1:16">
      <c r="A49" s="96" t="s">
        <v>34</v>
      </c>
      <c r="B49" s="103" t="s">
        <v>101</v>
      </c>
      <c r="C49" s="51"/>
      <c r="D49" s="51" t="s">
        <v>36</v>
      </c>
      <c r="E49" s="133" t="s">
        <v>110</v>
      </c>
      <c r="F49" s="105" t="s">
        <v>103</v>
      </c>
      <c r="G49" s="106" t="s">
        <v>56</v>
      </c>
      <c r="H49" s="54">
        <v>120</v>
      </c>
      <c r="I49" s="56">
        <v>50</v>
      </c>
      <c r="J49" s="75">
        <f t="shared" si="1"/>
        <v>170</v>
      </c>
      <c r="K49" s="123"/>
      <c r="L49" s="124"/>
      <c r="M49" s="125"/>
      <c r="N49" s="125"/>
      <c r="O49" s="123"/>
      <c r="P49" s="126"/>
    </row>
    <row r="50" s="2" customFormat="1" ht="22" customHeight="1" spans="1:16">
      <c r="A50" s="96" t="s">
        <v>34</v>
      </c>
      <c r="B50" s="97" t="s">
        <v>111</v>
      </c>
      <c r="C50" s="96"/>
      <c r="D50" s="98" t="s">
        <v>36</v>
      </c>
      <c r="E50" s="98"/>
      <c r="F50" s="99" t="s">
        <v>112</v>
      </c>
      <c r="G50" s="100" t="s">
        <v>39</v>
      </c>
      <c r="H50" s="108">
        <v>28712</v>
      </c>
      <c r="I50" s="28"/>
      <c r="J50" s="80">
        <v>500</v>
      </c>
      <c r="K50" s="115" t="s">
        <v>60</v>
      </c>
      <c r="L50" s="116" t="s">
        <v>113</v>
      </c>
      <c r="M50" s="117">
        <f>3822*0.002212</f>
        <v>8.454264</v>
      </c>
      <c r="N50" s="117">
        <f>M50+0.5</f>
        <v>8.954264</v>
      </c>
      <c r="O50" s="115" t="s">
        <v>114</v>
      </c>
      <c r="P50" s="118">
        <f>0.69*0.25*0.19</f>
        <v>0.032775</v>
      </c>
    </row>
    <row r="51" s="2" customFormat="1" ht="22" customHeight="1" spans="1:16">
      <c r="A51" s="96" t="s">
        <v>34</v>
      </c>
      <c r="B51" s="97" t="s">
        <v>111</v>
      </c>
      <c r="C51" s="96"/>
      <c r="D51" s="98" t="s">
        <v>36</v>
      </c>
      <c r="E51" s="98"/>
      <c r="F51" s="99" t="s">
        <v>112</v>
      </c>
      <c r="G51" s="102" t="s">
        <v>44</v>
      </c>
      <c r="H51" s="108">
        <v>36104</v>
      </c>
      <c r="I51" s="28"/>
      <c r="J51" s="80">
        <v>500</v>
      </c>
      <c r="K51" s="119"/>
      <c r="L51" s="120"/>
      <c r="M51" s="121"/>
      <c r="N51" s="121"/>
      <c r="O51" s="119"/>
      <c r="P51" s="122"/>
    </row>
    <row r="52" s="2" customFormat="1" ht="22" customHeight="1" spans="1:16">
      <c r="A52" s="96" t="s">
        <v>34</v>
      </c>
      <c r="B52" s="97" t="s">
        <v>111</v>
      </c>
      <c r="C52" s="96"/>
      <c r="D52" s="98" t="s">
        <v>36</v>
      </c>
      <c r="E52" s="98"/>
      <c r="F52" s="99" t="s">
        <v>112</v>
      </c>
      <c r="G52" s="102" t="s">
        <v>46</v>
      </c>
      <c r="H52" s="108">
        <v>43997</v>
      </c>
      <c r="I52" s="28"/>
      <c r="J52" s="80">
        <v>500</v>
      </c>
      <c r="K52" s="119"/>
      <c r="L52" s="120"/>
      <c r="M52" s="121"/>
      <c r="N52" s="121"/>
      <c r="O52" s="119"/>
      <c r="P52" s="122"/>
    </row>
    <row r="53" s="2" customFormat="1" ht="22" customHeight="1" spans="1:16">
      <c r="A53" s="96" t="s">
        <v>34</v>
      </c>
      <c r="B53" s="97" t="s">
        <v>111</v>
      </c>
      <c r="C53" s="28"/>
      <c r="D53" s="98" t="s">
        <v>36</v>
      </c>
      <c r="E53" s="98"/>
      <c r="F53" s="99" t="s">
        <v>112</v>
      </c>
      <c r="G53" s="102" t="s">
        <v>48</v>
      </c>
      <c r="H53" s="28">
        <v>42334</v>
      </c>
      <c r="I53" s="28"/>
      <c r="J53" s="80">
        <v>500</v>
      </c>
      <c r="K53" s="119"/>
      <c r="L53" s="120"/>
      <c r="M53" s="121"/>
      <c r="N53" s="121"/>
      <c r="O53" s="119"/>
      <c r="P53" s="122"/>
    </row>
    <row r="54" s="2" customFormat="1" ht="22" customHeight="1" spans="1:16">
      <c r="A54" s="96" t="s">
        <v>34</v>
      </c>
      <c r="B54" s="97" t="s">
        <v>111</v>
      </c>
      <c r="C54" s="28"/>
      <c r="D54" s="98" t="s">
        <v>36</v>
      </c>
      <c r="E54" s="98"/>
      <c r="F54" s="99" t="s">
        <v>112</v>
      </c>
      <c r="G54" s="102" t="s">
        <v>50</v>
      </c>
      <c r="H54" s="28">
        <v>36263</v>
      </c>
      <c r="I54" s="28"/>
      <c r="J54" s="80">
        <v>500</v>
      </c>
      <c r="K54" s="119"/>
      <c r="L54" s="120"/>
      <c r="M54" s="121"/>
      <c r="N54" s="121"/>
      <c r="O54" s="119"/>
      <c r="P54" s="122"/>
    </row>
    <row r="55" s="2" customFormat="1" ht="22" customHeight="1" spans="1:16">
      <c r="A55" s="96" t="s">
        <v>34</v>
      </c>
      <c r="B55" s="97" t="s">
        <v>111</v>
      </c>
      <c r="C55" s="28"/>
      <c r="D55" s="98" t="s">
        <v>36</v>
      </c>
      <c r="E55" s="98"/>
      <c r="F55" s="99" t="s">
        <v>112</v>
      </c>
      <c r="G55" s="102" t="s">
        <v>54</v>
      </c>
      <c r="H55" s="28">
        <v>26601</v>
      </c>
      <c r="I55" s="28"/>
      <c r="J55" s="80">
        <v>500</v>
      </c>
      <c r="K55" s="119"/>
      <c r="L55" s="120"/>
      <c r="M55" s="121"/>
      <c r="N55" s="121"/>
      <c r="O55" s="119"/>
      <c r="P55" s="122"/>
    </row>
    <row r="56" s="2" customFormat="1" ht="22" customHeight="1" spans="1:16">
      <c r="A56" s="96" t="s">
        <v>34</v>
      </c>
      <c r="B56" s="97" t="s">
        <v>111</v>
      </c>
      <c r="C56" s="28"/>
      <c r="D56" s="98" t="s">
        <v>36</v>
      </c>
      <c r="E56" s="98"/>
      <c r="F56" s="99" t="s">
        <v>112</v>
      </c>
      <c r="G56" s="102" t="s">
        <v>56</v>
      </c>
      <c r="H56" s="28">
        <v>772</v>
      </c>
      <c r="I56" s="28">
        <v>50</v>
      </c>
      <c r="J56" s="80">
        <f>H56+I56</f>
        <v>822</v>
      </c>
      <c r="K56" s="123"/>
      <c r="L56" s="124"/>
      <c r="M56" s="125"/>
      <c r="N56" s="125"/>
      <c r="O56" s="123"/>
      <c r="P56" s="126"/>
    </row>
    <row r="57" s="2" customFormat="1" ht="22" customHeight="1" spans="1:16">
      <c r="A57" s="22" t="s">
        <v>34</v>
      </c>
      <c r="B57" s="23" t="s">
        <v>111</v>
      </c>
      <c r="C57" s="37"/>
      <c r="D57" s="24" t="s">
        <v>36</v>
      </c>
      <c r="E57" s="37"/>
      <c r="F57" s="38" t="s">
        <v>115</v>
      </c>
      <c r="G57" s="37"/>
      <c r="H57" s="37">
        <v>429540</v>
      </c>
      <c r="I57" s="37">
        <v>460</v>
      </c>
      <c r="J57" s="61">
        <v>166400</v>
      </c>
      <c r="K57" s="61"/>
      <c r="L57" s="127" t="s">
        <v>116</v>
      </c>
      <c r="M57" s="128">
        <v>15.9</v>
      </c>
      <c r="N57" s="128">
        <v>16.4</v>
      </c>
      <c r="O57" s="129" t="s">
        <v>117</v>
      </c>
      <c r="P57" s="130">
        <f t="shared" ref="P57:P59" si="2">0.34*0.34*0.295</f>
        <v>0.034102</v>
      </c>
    </row>
    <row r="58" s="2" customFormat="1" ht="22" customHeight="1" spans="1:16">
      <c r="A58" s="29"/>
      <c r="B58" s="30"/>
      <c r="C58" s="43"/>
      <c r="D58" s="31"/>
      <c r="E58" s="43"/>
      <c r="F58" s="40"/>
      <c r="G58" s="43"/>
      <c r="H58" s="43"/>
      <c r="I58" s="43"/>
      <c r="J58" s="61">
        <v>166400</v>
      </c>
      <c r="K58" s="61"/>
      <c r="L58" s="127" t="s">
        <v>118</v>
      </c>
      <c r="M58" s="128">
        <v>15.9</v>
      </c>
      <c r="N58" s="128">
        <v>16.4</v>
      </c>
      <c r="O58" s="129" t="s">
        <v>117</v>
      </c>
      <c r="P58" s="130">
        <f t="shared" si="2"/>
        <v>0.034102</v>
      </c>
    </row>
    <row r="59" s="2" customFormat="1" ht="22" customHeight="1" spans="1:16">
      <c r="A59" s="45"/>
      <c r="B59" s="46"/>
      <c r="C59" s="50"/>
      <c r="D59" s="47"/>
      <c r="E59" s="50"/>
      <c r="F59" s="48"/>
      <c r="G59" s="50"/>
      <c r="H59" s="50"/>
      <c r="I59" s="50"/>
      <c r="J59" s="61">
        <v>97200</v>
      </c>
      <c r="K59" s="61"/>
      <c r="L59" s="127" t="s">
        <v>119</v>
      </c>
      <c r="M59" s="128">
        <v>9</v>
      </c>
      <c r="N59" s="128">
        <v>9.6</v>
      </c>
      <c r="O59" s="129" t="s">
        <v>117</v>
      </c>
      <c r="P59" s="130">
        <f t="shared" si="2"/>
        <v>0.034102</v>
      </c>
    </row>
    <row r="60" s="2" customFormat="1" ht="22" customHeight="1" spans="1:16">
      <c r="A60" s="51"/>
      <c r="B60" s="52"/>
      <c r="C60" s="51"/>
      <c r="D60" s="51"/>
      <c r="E60" s="51"/>
      <c r="F60" s="53"/>
      <c r="G60" s="54"/>
      <c r="H60" s="55"/>
      <c r="I60" s="56"/>
      <c r="J60" s="75"/>
      <c r="K60" s="75"/>
      <c r="L60" s="81"/>
      <c r="M60" s="82"/>
      <c r="N60" s="82"/>
      <c r="O60" s="83"/>
      <c r="P60" s="84"/>
    </row>
    <row r="61" s="2" customFormat="1" ht="22" customHeight="1" spans="1:16">
      <c r="A61" s="57"/>
      <c r="B61" s="58"/>
      <c r="C61" s="57"/>
      <c r="D61" s="57"/>
      <c r="E61" s="57"/>
      <c r="F61" s="59"/>
      <c r="G61" s="60"/>
      <c r="H61" s="61"/>
      <c r="I61" s="62"/>
      <c r="J61" s="61">
        <f t="shared" ref="J61:N61" si="3">SUM(J8:J60)</f>
        <v>450467</v>
      </c>
      <c r="K61" s="61"/>
      <c r="L61" s="86" t="s">
        <v>120</v>
      </c>
      <c r="M61" s="87">
        <f t="shared" si="3"/>
        <v>163.272514</v>
      </c>
      <c r="N61" s="87">
        <f t="shared" si="3"/>
        <v>170.372514</v>
      </c>
      <c r="O61" s="88"/>
      <c r="P61" s="71">
        <f>SUM(P8:P60)</f>
        <v>0.481581</v>
      </c>
    </row>
    <row r="62" s="1" customFormat="1" spans="9:16">
      <c r="I62" s="12"/>
      <c r="J62" s="89"/>
      <c r="K62" s="89"/>
      <c r="L62" s="89"/>
      <c r="M62" s="68"/>
      <c r="N62" s="68"/>
      <c r="P62" s="66"/>
    </row>
    <row r="64" s="1" customFormat="1" spans="9:16">
      <c r="I64" s="63"/>
      <c r="M64" s="68"/>
      <c r="N64" s="68"/>
      <c r="P64" s="66"/>
    </row>
  </sheetData>
  <mergeCells count="79">
    <mergeCell ref="A1:O1"/>
    <mergeCell ref="A2:O2"/>
    <mergeCell ref="G3:H3"/>
    <mergeCell ref="E4:F4"/>
    <mergeCell ref="A57:A59"/>
    <mergeCell ref="B57:B59"/>
    <mergeCell ref="C57:C59"/>
    <mergeCell ref="D57:D59"/>
    <mergeCell ref="E57:E59"/>
    <mergeCell ref="F57:F59"/>
    <mergeCell ref="G57:G59"/>
    <mergeCell ref="H57:H59"/>
    <mergeCell ref="I57:I59"/>
    <mergeCell ref="K8:K11"/>
    <mergeCell ref="K12:K14"/>
    <mergeCell ref="K15:K21"/>
    <mergeCell ref="K22:K25"/>
    <mergeCell ref="K26:K28"/>
    <mergeCell ref="K29:K32"/>
    <mergeCell ref="K33:K35"/>
    <mergeCell ref="K36:K39"/>
    <mergeCell ref="K40:K42"/>
    <mergeCell ref="K43:K49"/>
    <mergeCell ref="K50:K56"/>
    <mergeCell ref="L8:L11"/>
    <mergeCell ref="L12:L14"/>
    <mergeCell ref="L15:L21"/>
    <mergeCell ref="L22:L25"/>
    <mergeCell ref="L26:L28"/>
    <mergeCell ref="L29:L32"/>
    <mergeCell ref="L33:L35"/>
    <mergeCell ref="L36:L39"/>
    <mergeCell ref="L40:L42"/>
    <mergeCell ref="L43:L49"/>
    <mergeCell ref="L50:L56"/>
    <mergeCell ref="M8:M11"/>
    <mergeCell ref="M12:M14"/>
    <mergeCell ref="M15:M21"/>
    <mergeCell ref="M22:M25"/>
    <mergeCell ref="M26:M28"/>
    <mergeCell ref="M29:M32"/>
    <mergeCell ref="M33:M35"/>
    <mergeCell ref="M36:M39"/>
    <mergeCell ref="M40:M42"/>
    <mergeCell ref="M43:M49"/>
    <mergeCell ref="M50:M56"/>
    <mergeCell ref="N8:N11"/>
    <mergeCell ref="N12:N14"/>
    <mergeCell ref="N15:N21"/>
    <mergeCell ref="N22:N25"/>
    <mergeCell ref="N26:N28"/>
    <mergeCell ref="N29:N32"/>
    <mergeCell ref="N33:N35"/>
    <mergeCell ref="N36:N39"/>
    <mergeCell ref="N40:N42"/>
    <mergeCell ref="N43:N49"/>
    <mergeCell ref="N50:N56"/>
    <mergeCell ref="O8:O11"/>
    <mergeCell ref="O12:O14"/>
    <mergeCell ref="O15:O21"/>
    <mergeCell ref="O22:O25"/>
    <mergeCell ref="O26:O28"/>
    <mergeCell ref="O29:O32"/>
    <mergeCell ref="O33:O35"/>
    <mergeCell ref="O36:O39"/>
    <mergeCell ref="O40:O42"/>
    <mergeCell ref="O43:O49"/>
    <mergeCell ref="O50:O56"/>
    <mergeCell ref="P8:P11"/>
    <mergeCell ref="P12:P14"/>
    <mergeCell ref="P15:P21"/>
    <mergeCell ref="P22:P25"/>
    <mergeCell ref="P26:P28"/>
    <mergeCell ref="P29:P32"/>
    <mergeCell ref="P33:P35"/>
    <mergeCell ref="P36:P39"/>
    <mergeCell ref="P40:P42"/>
    <mergeCell ref="P43:P49"/>
    <mergeCell ref="P50:P56"/>
  </mergeCells>
  <printOptions horizontalCentered="1" verticalCentered="1"/>
  <pageMargins left="0.0388888888888889" right="0.0388888888888889" top="0.196527777777778" bottom="0.196527777777778" header="0.5" footer="0.5"/>
  <pageSetup paperSize="8" scale="85" orientation="portrait" horizont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32"/>
  <sheetViews>
    <sheetView workbookViewId="0">
      <selection activeCell="K112" sqref="K112"/>
    </sheetView>
  </sheetViews>
  <sheetFormatPr defaultColWidth="18" defaultRowHeight="15"/>
  <cols>
    <col min="1" max="1" width="9.125" style="1" customWidth="1"/>
    <col min="2" max="2" width="17.875" style="1" customWidth="1"/>
    <col min="3" max="3" width="11.125" style="1" customWidth="1"/>
    <col min="4" max="4" width="9.5" style="1" customWidth="1"/>
    <col min="5" max="5" width="18" style="1" customWidth="1"/>
    <col min="6" max="6" width="5.5" style="1" customWidth="1"/>
    <col min="7" max="7" width="7.5" style="1" customWidth="1"/>
    <col min="8" max="8" width="7.625" style="12" customWidth="1"/>
    <col min="9" max="9" width="8.26666666666667" style="1" customWidth="1"/>
    <col min="10" max="10" width="9.875" style="1" customWidth="1"/>
    <col min="11" max="11" width="7.36666666666667" style="68" customWidth="1"/>
    <col min="12" max="12" width="10.0916666666667" style="68" customWidth="1"/>
    <col min="13" max="13" width="13.375" style="1" customWidth="1"/>
    <col min="14" max="14" width="7" style="66" customWidth="1"/>
    <col min="15" max="16384" width="18" style="1"/>
  </cols>
  <sheetData>
    <row r="1" s="1" customFormat="1" ht="40" customHeight="1" spans="1:14">
      <c r="A1" s="3" t="s">
        <v>0</v>
      </c>
      <c r="B1" s="4"/>
      <c r="C1" s="4"/>
      <c r="D1" s="4"/>
      <c r="E1" s="4"/>
      <c r="F1" s="4"/>
      <c r="G1" s="4"/>
      <c r="H1" s="4"/>
      <c r="I1" s="64"/>
      <c r="J1" s="64"/>
      <c r="K1" s="65"/>
      <c r="L1" s="65"/>
      <c r="M1" s="4"/>
      <c r="N1" s="66"/>
    </row>
    <row r="2" s="1" customFormat="1" ht="25.5" spans="1:14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67"/>
      <c r="L2" s="67"/>
      <c r="M2" s="5"/>
      <c r="N2" s="66"/>
    </row>
    <row r="3" s="1" customFormat="1" ht="15.75" spans="5:14">
      <c r="E3" s="6" t="s">
        <v>2</v>
      </c>
      <c r="F3" s="90">
        <v>45866</v>
      </c>
      <c r="G3" s="7"/>
      <c r="H3" s="8"/>
      <c r="I3" s="63"/>
      <c r="J3" s="63"/>
      <c r="K3" s="68"/>
      <c r="L3" s="68"/>
      <c r="N3" s="66"/>
    </row>
    <row r="4" s="1" customFormat="1" ht="19.5" customHeight="1" spans="5:14">
      <c r="E4" s="9" t="s">
        <v>3</v>
      </c>
      <c r="F4" s="9"/>
      <c r="G4" s="11"/>
      <c r="H4" s="12"/>
      <c r="K4" s="68" t="s">
        <v>121</v>
      </c>
      <c r="L4" s="69"/>
      <c r="N4" s="66"/>
    </row>
    <row r="5" s="1" customFormat="1" hidden="1" spans="2:14">
      <c r="B5" s="13"/>
      <c r="H5" s="12"/>
      <c r="K5" s="68"/>
      <c r="L5" s="68"/>
      <c r="N5" s="66"/>
    </row>
    <row r="6" s="2" customFormat="1" ht="38.25" spans="1:14">
      <c r="A6" s="14" t="s">
        <v>5</v>
      </c>
      <c r="B6" s="15" t="s">
        <v>6</v>
      </c>
      <c r="C6" s="15" t="s">
        <v>8</v>
      </c>
      <c r="D6" s="15" t="s">
        <v>122</v>
      </c>
      <c r="E6" s="16" t="s">
        <v>10</v>
      </c>
      <c r="F6" s="16" t="s">
        <v>11</v>
      </c>
      <c r="G6" s="17" t="s">
        <v>12</v>
      </c>
      <c r="H6" s="17" t="s">
        <v>13</v>
      </c>
      <c r="I6" s="17" t="s">
        <v>14</v>
      </c>
      <c r="J6" s="21" t="s">
        <v>15</v>
      </c>
      <c r="K6" s="70" t="s">
        <v>16</v>
      </c>
      <c r="L6" s="70" t="s">
        <v>17</v>
      </c>
      <c r="M6" s="15" t="s">
        <v>18</v>
      </c>
      <c r="N6" s="71" t="s">
        <v>19</v>
      </c>
    </row>
    <row r="7" s="2" customFormat="1" ht="32.25" customHeight="1" spans="1:14">
      <c r="A7" s="14" t="s">
        <v>20</v>
      </c>
      <c r="B7" s="18" t="s">
        <v>21</v>
      </c>
      <c r="C7" s="20" t="s">
        <v>23</v>
      </c>
      <c r="D7" s="19"/>
      <c r="E7" s="21" t="s">
        <v>24</v>
      </c>
      <c r="F7" s="21" t="s">
        <v>25</v>
      </c>
      <c r="G7" s="17" t="s">
        <v>26</v>
      </c>
      <c r="H7" s="17" t="s">
        <v>27</v>
      </c>
      <c r="I7" s="73" t="s">
        <v>28</v>
      </c>
      <c r="J7" s="74" t="s">
        <v>30</v>
      </c>
      <c r="K7" s="70" t="s">
        <v>31</v>
      </c>
      <c r="L7" s="70" t="s">
        <v>32</v>
      </c>
      <c r="M7" s="15" t="s">
        <v>29</v>
      </c>
      <c r="N7" s="71" t="s">
        <v>33</v>
      </c>
    </row>
    <row r="8" s="2" customFormat="1" customHeight="1" spans="1:14">
      <c r="A8" s="22" t="s">
        <v>34</v>
      </c>
      <c r="B8" s="23" t="s">
        <v>35</v>
      </c>
      <c r="C8" s="24" t="s">
        <v>36</v>
      </c>
      <c r="D8" s="134" t="s">
        <v>37</v>
      </c>
      <c r="E8" s="38" t="s">
        <v>38</v>
      </c>
      <c r="F8" s="27" t="s">
        <v>39</v>
      </c>
      <c r="G8" s="27">
        <v>7100</v>
      </c>
      <c r="H8" s="28"/>
      <c r="I8" s="80">
        <v>1800</v>
      </c>
      <c r="J8" s="42" t="s">
        <v>123</v>
      </c>
      <c r="K8" s="76">
        <f>I8*0.00685</f>
        <v>12.33</v>
      </c>
      <c r="L8" s="76">
        <f t="shared" ref="L8:L16" si="0">K8+0.5</f>
        <v>12.83</v>
      </c>
      <c r="M8" s="77" t="s">
        <v>124</v>
      </c>
      <c r="N8" s="78">
        <f>0.63*0.25*0.22</f>
        <v>0.03465</v>
      </c>
    </row>
    <row r="9" s="2" customFormat="1" customHeight="1" spans="1:14">
      <c r="A9" s="29"/>
      <c r="B9" s="30"/>
      <c r="C9" s="31"/>
      <c r="D9" s="29"/>
      <c r="E9" s="40"/>
      <c r="F9" s="34"/>
      <c r="G9" s="34"/>
      <c r="H9" s="28"/>
      <c r="I9" s="80">
        <v>1800</v>
      </c>
      <c r="J9" s="42" t="s">
        <v>125</v>
      </c>
      <c r="K9" s="76">
        <f t="shared" ref="K9:K17" si="1">I9*0.00685</f>
        <v>12.33</v>
      </c>
      <c r="L9" s="76">
        <f t="shared" si="0"/>
        <v>12.83</v>
      </c>
      <c r="M9" s="77" t="s">
        <v>124</v>
      </c>
      <c r="N9" s="78">
        <f t="shared" ref="N9:N18" si="2">0.63*0.25*0.22</f>
        <v>0.03465</v>
      </c>
    </row>
    <row r="10" s="2" customFormat="1" customHeight="1" spans="1:14">
      <c r="A10" s="29"/>
      <c r="B10" s="30"/>
      <c r="C10" s="31"/>
      <c r="D10" s="29"/>
      <c r="E10" s="40"/>
      <c r="F10" s="34"/>
      <c r="G10" s="34"/>
      <c r="H10" s="28"/>
      <c r="I10" s="80">
        <v>1800</v>
      </c>
      <c r="J10" s="42" t="s">
        <v>126</v>
      </c>
      <c r="K10" s="76">
        <f t="shared" si="1"/>
        <v>12.33</v>
      </c>
      <c r="L10" s="76">
        <f t="shared" si="0"/>
        <v>12.83</v>
      </c>
      <c r="M10" s="77" t="s">
        <v>124</v>
      </c>
      <c r="N10" s="78">
        <f t="shared" si="2"/>
        <v>0.03465</v>
      </c>
    </row>
    <row r="11" s="2" customFormat="1" customHeight="1" spans="1:14">
      <c r="A11" s="45"/>
      <c r="B11" s="46"/>
      <c r="C11" s="47"/>
      <c r="D11" s="45"/>
      <c r="E11" s="48"/>
      <c r="F11" s="91"/>
      <c r="G11" s="91"/>
      <c r="H11" s="28">
        <v>100</v>
      </c>
      <c r="I11" s="80">
        <f>G8-500-I8-I9-I10+H11</f>
        <v>1300</v>
      </c>
      <c r="J11" s="42" t="s">
        <v>127</v>
      </c>
      <c r="K11" s="76">
        <f t="shared" si="1"/>
        <v>8.905</v>
      </c>
      <c r="L11" s="76">
        <f t="shared" si="0"/>
        <v>9.405</v>
      </c>
      <c r="M11" s="77" t="s">
        <v>124</v>
      </c>
      <c r="N11" s="78">
        <f t="shared" si="2"/>
        <v>0.03465</v>
      </c>
    </row>
    <row r="12" s="2" customFormat="1" customHeight="1" spans="1:14">
      <c r="A12" s="22" t="s">
        <v>34</v>
      </c>
      <c r="B12" s="23" t="s">
        <v>35</v>
      </c>
      <c r="C12" s="24" t="s">
        <v>36</v>
      </c>
      <c r="D12" s="134" t="s">
        <v>43</v>
      </c>
      <c r="E12" s="25" t="s">
        <v>38</v>
      </c>
      <c r="F12" s="26" t="s">
        <v>44</v>
      </c>
      <c r="G12" s="27">
        <v>13400</v>
      </c>
      <c r="H12" s="28"/>
      <c r="I12" s="75">
        <v>1800</v>
      </c>
      <c r="J12" s="42" t="s">
        <v>128</v>
      </c>
      <c r="K12" s="76">
        <f t="shared" si="1"/>
        <v>12.33</v>
      </c>
      <c r="L12" s="76">
        <f t="shared" si="0"/>
        <v>12.83</v>
      </c>
      <c r="M12" s="77" t="s">
        <v>124</v>
      </c>
      <c r="N12" s="78">
        <f t="shared" si="2"/>
        <v>0.03465</v>
      </c>
    </row>
    <row r="13" s="2" customFormat="1" customHeight="1" spans="1:14">
      <c r="A13" s="29"/>
      <c r="B13" s="30"/>
      <c r="C13" s="31"/>
      <c r="D13" s="29"/>
      <c r="E13" s="32"/>
      <c r="F13" s="33"/>
      <c r="G13" s="34"/>
      <c r="H13" s="28"/>
      <c r="I13" s="75">
        <v>1800</v>
      </c>
      <c r="J13" s="42" t="s">
        <v>129</v>
      </c>
      <c r="K13" s="76">
        <f t="shared" si="1"/>
        <v>12.33</v>
      </c>
      <c r="L13" s="76">
        <f t="shared" si="0"/>
        <v>12.83</v>
      </c>
      <c r="M13" s="77" t="s">
        <v>124</v>
      </c>
      <c r="N13" s="78">
        <f t="shared" si="2"/>
        <v>0.03465</v>
      </c>
    </row>
    <row r="14" s="2" customFormat="1" customHeight="1" spans="1:14">
      <c r="A14" s="29"/>
      <c r="B14" s="30"/>
      <c r="C14" s="31"/>
      <c r="D14" s="29"/>
      <c r="E14" s="32"/>
      <c r="F14" s="33"/>
      <c r="G14" s="34"/>
      <c r="H14" s="28"/>
      <c r="I14" s="75">
        <v>1800</v>
      </c>
      <c r="J14" s="42" t="s">
        <v>130</v>
      </c>
      <c r="K14" s="76">
        <f t="shared" si="1"/>
        <v>12.33</v>
      </c>
      <c r="L14" s="76">
        <f t="shared" si="0"/>
        <v>12.83</v>
      </c>
      <c r="M14" s="77" t="s">
        <v>124</v>
      </c>
      <c r="N14" s="78">
        <f t="shared" si="2"/>
        <v>0.03465</v>
      </c>
    </row>
    <row r="15" s="2" customFormat="1" customHeight="1" spans="1:14">
      <c r="A15" s="29"/>
      <c r="B15" s="30"/>
      <c r="C15" s="31"/>
      <c r="D15" s="29"/>
      <c r="E15" s="32"/>
      <c r="F15" s="33"/>
      <c r="G15" s="34"/>
      <c r="H15" s="28"/>
      <c r="I15" s="75">
        <v>1800</v>
      </c>
      <c r="J15" s="42" t="s">
        <v>131</v>
      </c>
      <c r="K15" s="76">
        <f t="shared" si="1"/>
        <v>12.33</v>
      </c>
      <c r="L15" s="76">
        <f t="shared" si="0"/>
        <v>12.83</v>
      </c>
      <c r="M15" s="77" t="s">
        <v>124</v>
      </c>
      <c r="N15" s="78">
        <f t="shared" si="2"/>
        <v>0.03465</v>
      </c>
    </row>
    <row r="16" s="2" customFormat="1" customHeight="1" spans="1:14">
      <c r="A16" s="29"/>
      <c r="B16" s="30"/>
      <c r="C16" s="31"/>
      <c r="D16" s="29"/>
      <c r="E16" s="32"/>
      <c r="F16" s="33"/>
      <c r="G16" s="34"/>
      <c r="H16" s="28"/>
      <c r="I16" s="75">
        <v>350</v>
      </c>
      <c r="J16" s="42" t="s">
        <v>132</v>
      </c>
      <c r="K16" s="76">
        <f t="shared" si="1"/>
        <v>2.3975</v>
      </c>
      <c r="L16" s="76">
        <f t="shared" si="0"/>
        <v>2.8975</v>
      </c>
      <c r="M16" s="77" t="s">
        <v>124</v>
      </c>
      <c r="N16" s="78">
        <f t="shared" si="2"/>
        <v>0.03465</v>
      </c>
    </row>
    <row r="17" s="2" customFormat="1" customHeight="1" spans="1:14">
      <c r="A17" s="22" t="s">
        <v>34</v>
      </c>
      <c r="B17" s="23" t="s">
        <v>35</v>
      </c>
      <c r="C17" s="24" t="s">
        <v>36</v>
      </c>
      <c r="D17" s="134" t="s">
        <v>133</v>
      </c>
      <c r="E17" s="25" t="s">
        <v>38</v>
      </c>
      <c r="F17" s="26" t="s">
        <v>46</v>
      </c>
      <c r="G17" s="27">
        <v>13964</v>
      </c>
      <c r="H17" s="28"/>
      <c r="I17" s="80">
        <v>1800</v>
      </c>
      <c r="J17" s="42" t="s">
        <v>134</v>
      </c>
      <c r="K17" s="76">
        <f t="shared" ref="K17:K63" si="3">I17*0.00685</f>
        <v>12.33</v>
      </c>
      <c r="L17" s="76">
        <f t="shared" ref="L17:L80" si="4">K17+0.5</f>
        <v>12.83</v>
      </c>
      <c r="M17" s="77" t="s">
        <v>124</v>
      </c>
      <c r="N17" s="78">
        <f t="shared" ref="N17:N30" si="5">0.63*0.25*0.22</f>
        <v>0.03465</v>
      </c>
    </row>
    <row r="18" s="2" customFormat="1" customHeight="1" spans="1:14">
      <c r="A18" s="29"/>
      <c r="B18" s="30"/>
      <c r="C18" s="31"/>
      <c r="D18" s="29"/>
      <c r="E18" s="32"/>
      <c r="F18" s="33"/>
      <c r="G18" s="34"/>
      <c r="H18" s="28"/>
      <c r="I18" s="80">
        <v>1800</v>
      </c>
      <c r="J18" s="42" t="s">
        <v>135</v>
      </c>
      <c r="K18" s="76">
        <f t="shared" si="3"/>
        <v>12.33</v>
      </c>
      <c r="L18" s="76">
        <f t="shared" si="4"/>
        <v>12.83</v>
      </c>
      <c r="M18" s="77" t="s">
        <v>124</v>
      </c>
      <c r="N18" s="78">
        <f t="shared" si="5"/>
        <v>0.03465</v>
      </c>
    </row>
    <row r="19" s="2" customFormat="1" customHeight="1" spans="1:14">
      <c r="A19" s="29"/>
      <c r="B19" s="30"/>
      <c r="C19" s="31"/>
      <c r="D19" s="29"/>
      <c r="E19" s="32"/>
      <c r="F19" s="33"/>
      <c r="G19" s="34"/>
      <c r="H19" s="28"/>
      <c r="I19" s="80">
        <v>1800</v>
      </c>
      <c r="J19" s="42" t="s">
        <v>136</v>
      </c>
      <c r="K19" s="76">
        <f t="shared" si="3"/>
        <v>12.33</v>
      </c>
      <c r="L19" s="76">
        <f t="shared" si="4"/>
        <v>12.83</v>
      </c>
      <c r="M19" s="77" t="s">
        <v>124</v>
      </c>
      <c r="N19" s="78">
        <f t="shared" si="5"/>
        <v>0.03465</v>
      </c>
    </row>
    <row r="20" s="2" customFormat="1" customHeight="1" spans="1:14">
      <c r="A20" s="29"/>
      <c r="B20" s="30"/>
      <c r="C20" s="31"/>
      <c r="D20" s="29"/>
      <c r="E20" s="32"/>
      <c r="F20" s="33"/>
      <c r="G20" s="34"/>
      <c r="H20" s="28"/>
      <c r="I20" s="80">
        <v>1800</v>
      </c>
      <c r="J20" s="42" t="s">
        <v>137</v>
      </c>
      <c r="K20" s="76">
        <f t="shared" si="3"/>
        <v>12.33</v>
      </c>
      <c r="L20" s="76">
        <f t="shared" si="4"/>
        <v>12.83</v>
      </c>
      <c r="M20" s="77" t="s">
        <v>124</v>
      </c>
      <c r="N20" s="78">
        <f t="shared" si="5"/>
        <v>0.03465</v>
      </c>
    </row>
    <row r="21" s="2" customFormat="1" customHeight="1" spans="1:14">
      <c r="A21" s="29"/>
      <c r="B21" s="30"/>
      <c r="C21" s="31"/>
      <c r="D21" s="29"/>
      <c r="E21" s="32"/>
      <c r="F21" s="33"/>
      <c r="G21" s="34"/>
      <c r="H21" s="28"/>
      <c r="I21" s="80">
        <v>1800</v>
      </c>
      <c r="J21" s="42" t="s">
        <v>138</v>
      </c>
      <c r="K21" s="76">
        <f t="shared" si="3"/>
        <v>12.33</v>
      </c>
      <c r="L21" s="76">
        <f t="shared" si="4"/>
        <v>12.83</v>
      </c>
      <c r="M21" s="77" t="s">
        <v>124</v>
      </c>
      <c r="N21" s="78">
        <f t="shared" si="5"/>
        <v>0.03465</v>
      </c>
    </row>
    <row r="22" s="2" customFormat="1" customHeight="1" spans="1:14">
      <c r="A22" s="29"/>
      <c r="B22" s="30"/>
      <c r="C22" s="31"/>
      <c r="D22" s="29"/>
      <c r="E22" s="32"/>
      <c r="F22" s="33"/>
      <c r="G22" s="34"/>
      <c r="H22" s="28"/>
      <c r="I22" s="80">
        <v>1800</v>
      </c>
      <c r="J22" s="42" t="s">
        <v>139</v>
      </c>
      <c r="K22" s="76">
        <f t="shared" si="3"/>
        <v>12.33</v>
      </c>
      <c r="L22" s="76">
        <f t="shared" si="4"/>
        <v>12.83</v>
      </c>
      <c r="M22" s="77" t="s">
        <v>124</v>
      </c>
      <c r="N22" s="78">
        <f t="shared" si="5"/>
        <v>0.03465</v>
      </c>
    </row>
    <row r="23" s="2" customFormat="1" customHeight="1" spans="1:14">
      <c r="A23" s="29"/>
      <c r="B23" s="30"/>
      <c r="C23" s="31"/>
      <c r="D23" s="29"/>
      <c r="E23" s="32"/>
      <c r="F23" s="33"/>
      <c r="G23" s="34"/>
      <c r="H23" s="28"/>
      <c r="I23" s="80">
        <v>1800</v>
      </c>
      <c r="J23" s="42" t="s">
        <v>140</v>
      </c>
      <c r="K23" s="76">
        <f t="shared" si="3"/>
        <v>12.33</v>
      </c>
      <c r="L23" s="76">
        <f t="shared" si="4"/>
        <v>12.83</v>
      </c>
      <c r="M23" s="77" t="s">
        <v>124</v>
      </c>
      <c r="N23" s="78">
        <f t="shared" si="5"/>
        <v>0.03465</v>
      </c>
    </row>
    <row r="24" s="2" customFormat="1" customHeight="1" spans="1:14">
      <c r="A24" s="45"/>
      <c r="B24" s="46"/>
      <c r="C24" s="47"/>
      <c r="D24" s="45"/>
      <c r="E24" s="92"/>
      <c r="F24" s="49"/>
      <c r="G24" s="91"/>
      <c r="H24" s="28">
        <v>100</v>
      </c>
      <c r="I24" s="80">
        <f>G17-500-I17-I18-I19-I20-I21-I22-I23+H24</f>
        <v>964</v>
      </c>
      <c r="J24" s="42" t="s">
        <v>141</v>
      </c>
      <c r="K24" s="76">
        <f t="shared" si="3"/>
        <v>6.6034</v>
      </c>
      <c r="L24" s="76">
        <f t="shared" si="4"/>
        <v>7.1034</v>
      </c>
      <c r="M24" s="77" t="s">
        <v>124</v>
      </c>
      <c r="N24" s="78">
        <f t="shared" si="5"/>
        <v>0.03465</v>
      </c>
    </row>
    <row r="25" s="2" customFormat="1" customHeight="1" spans="1:14">
      <c r="A25" s="22" t="s">
        <v>34</v>
      </c>
      <c r="B25" s="23" t="s">
        <v>35</v>
      </c>
      <c r="C25" s="24" t="s">
        <v>36</v>
      </c>
      <c r="D25" s="134" t="s">
        <v>142</v>
      </c>
      <c r="E25" s="25" t="s">
        <v>38</v>
      </c>
      <c r="F25" s="26" t="s">
        <v>48</v>
      </c>
      <c r="G25" s="27">
        <v>13394</v>
      </c>
      <c r="H25" s="28"/>
      <c r="I25" s="75">
        <v>1800</v>
      </c>
      <c r="J25" s="42" t="s">
        <v>143</v>
      </c>
      <c r="K25" s="76">
        <f t="shared" si="3"/>
        <v>12.33</v>
      </c>
      <c r="L25" s="76">
        <f t="shared" si="4"/>
        <v>12.83</v>
      </c>
      <c r="M25" s="77" t="s">
        <v>124</v>
      </c>
      <c r="N25" s="78">
        <f t="shared" si="5"/>
        <v>0.03465</v>
      </c>
    </row>
    <row r="26" s="2" customFormat="1" customHeight="1" spans="1:14">
      <c r="A26" s="29"/>
      <c r="B26" s="30"/>
      <c r="C26" s="31"/>
      <c r="D26" s="29"/>
      <c r="E26" s="32"/>
      <c r="F26" s="33"/>
      <c r="G26" s="34"/>
      <c r="H26" s="28"/>
      <c r="I26" s="75">
        <v>1800</v>
      </c>
      <c r="J26" s="42" t="s">
        <v>144</v>
      </c>
      <c r="K26" s="76">
        <f t="shared" si="3"/>
        <v>12.33</v>
      </c>
      <c r="L26" s="76">
        <f t="shared" si="4"/>
        <v>12.83</v>
      </c>
      <c r="M26" s="77" t="s">
        <v>124</v>
      </c>
      <c r="N26" s="78">
        <f t="shared" si="5"/>
        <v>0.03465</v>
      </c>
    </row>
    <row r="27" s="2" customFormat="1" customHeight="1" spans="1:14">
      <c r="A27" s="29"/>
      <c r="B27" s="30"/>
      <c r="C27" s="31"/>
      <c r="D27" s="29"/>
      <c r="E27" s="32"/>
      <c r="F27" s="33"/>
      <c r="G27" s="34"/>
      <c r="H27" s="28"/>
      <c r="I27" s="75">
        <v>1800</v>
      </c>
      <c r="J27" s="42" t="s">
        <v>145</v>
      </c>
      <c r="K27" s="76">
        <f t="shared" si="3"/>
        <v>12.33</v>
      </c>
      <c r="L27" s="76">
        <f t="shared" si="4"/>
        <v>12.83</v>
      </c>
      <c r="M27" s="77" t="s">
        <v>124</v>
      </c>
      <c r="N27" s="78">
        <f t="shared" si="5"/>
        <v>0.03465</v>
      </c>
    </row>
    <row r="28" s="2" customFormat="1" customHeight="1" spans="1:14">
      <c r="A28" s="29"/>
      <c r="B28" s="30"/>
      <c r="C28" s="31"/>
      <c r="D28" s="29"/>
      <c r="E28" s="32"/>
      <c r="F28" s="33"/>
      <c r="G28" s="34"/>
      <c r="H28" s="28"/>
      <c r="I28" s="75">
        <v>1800</v>
      </c>
      <c r="J28" s="42" t="s">
        <v>146</v>
      </c>
      <c r="K28" s="76">
        <f t="shared" si="3"/>
        <v>12.33</v>
      </c>
      <c r="L28" s="76">
        <f t="shared" si="4"/>
        <v>12.83</v>
      </c>
      <c r="M28" s="77" t="s">
        <v>124</v>
      </c>
      <c r="N28" s="78">
        <f t="shared" si="5"/>
        <v>0.03465</v>
      </c>
    </row>
    <row r="29" s="2" customFormat="1" customHeight="1" spans="1:14">
      <c r="A29" s="29"/>
      <c r="B29" s="30"/>
      <c r="C29" s="31"/>
      <c r="D29" s="29"/>
      <c r="E29" s="32"/>
      <c r="F29" s="33"/>
      <c r="G29" s="34"/>
      <c r="H29" s="28"/>
      <c r="I29" s="75">
        <v>1800</v>
      </c>
      <c r="J29" s="42" t="s">
        <v>147</v>
      </c>
      <c r="K29" s="76">
        <f t="shared" si="3"/>
        <v>12.33</v>
      </c>
      <c r="L29" s="76">
        <f t="shared" si="4"/>
        <v>12.83</v>
      </c>
      <c r="M29" s="77" t="s">
        <v>124</v>
      </c>
      <c r="N29" s="78">
        <f t="shared" si="5"/>
        <v>0.03465</v>
      </c>
    </row>
    <row r="30" s="2" customFormat="1" customHeight="1" spans="1:14">
      <c r="A30" s="29"/>
      <c r="B30" s="30"/>
      <c r="C30" s="31"/>
      <c r="D30" s="29"/>
      <c r="E30" s="32"/>
      <c r="F30" s="33"/>
      <c r="G30" s="34"/>
      <c r="H30" s="28"/>
      <c r="I30" s="75">
        <v>1800</v>
      </c>
      <c r="J30" s="42" t="s">
        <v>148</v>
      </c>
      <c r="K30" s="76">
        <f t="shared" si="3"/>
        <v>12.33</v>
      </c>
      <c r="L30" s="76">
        <f t="shared" si="4"/>
        <v>12.83</v>
      </c>
      <c r="M30" s="77" t="s">
        <v>124</v>
      </c>
      <c r="N30" s="78">
        <f t="shared" si="5"/>
        <v>0.03465</v>
      </c>
    </row>
    <row r="31" s="2" customFormat="1" customHeight="1" spans="1:14">
      <c r="A31" s="29"/>
      <c r="B31" s="30"/>
      <c r="C31" s="31"/>
      <c r="D31" s="29"/>
      <c r="E31" s="32"/>
      <c r="F31" s="33"/>
      <c r="G31" s="34"/>
      <c r="H31" s="28"/>
      <c r="I31" s="75">
        <v>1800</v>
      </c>
      <c r="J31" s="42" t="s">
        <v>149</v>
      </c>
      <c r="K31" s="76">
        <f t="shared" si="3"/>
        <v>12.33</v>
      </c>
      <c r="L31" s="76">
        <f t="shared" si="4"/>
        <v>12.83</v>
      </c>
      <c r="M31" s="77" t="s">
        <v>124</v>
      </c>
      <c r="N31" s="78">
        <f t="shared" ref="N31:N37" si="6">0.63*0.25*0.22</f>
        <v>0.03465</v>
      </c>
    </row>
    <row r="32" s="2" customFormat="1" customHeight="1" spans="1:14">
      <c r="A32" s="45"/>
      <c r="B32" s="46"/>
      <c r="C32" s="47"/>
      <c r="D32" s="45"/>
      <c r="E32" s="92"/>
      <c r="F32" s="49"/>
      <c r="G32" s="91"/>
      <c r="H32" s="28">
        <v>100</v>
      </c>
      <c r="I32" s="75">
        <f>G25-500-I25-I26-I27-I28-I29-I30-I31+H32</f>
        <v>394</v>
      </c>
      <c r="J32" s="42" t="s">
        <v>150</v>
      </c>
      <c r="K32" s="76">
        <f t="shared" si="3"/>
        <v>2.6989</v>
      </c>
      <c r="L32" s="76">
        <f t="shared" si="4"/>
        <v>3.1989</v>
      </c>
      <c r="M32" s="77" t="s">
        <v>124</v>
      </c>
      <c r="N32" s="78">
        <f t="shared" si="6"/>
        <v>0.03465</v>
      </c>
    </row>
    <row r="33" s="2" customFormat="1" customHeight="1" spans="1:14">
      <c r="A33" s="22" t="s">
        <v>34</v>
      </c>
      <c r="B33" s="23" t="s">
        <v>35</v>
      </c>
      <c r="C33" s="24" t="s">
        <v>36</v>
      </c>
      <c r="D33" s="134" t="s">
        <v>151</v>
      </c>
      <c r="E33" s="25" t="s">
        <v>38</v>
      </c>
      <c r="F33" s="26" t="s">
        <v>50</v>
      </c>
      <c r="G33" s="27">
        <v>13350</v>
      </c>
      <c r="H33" s="28"/>
      <c r="I33" s="80">
        <v>1800</v>
      </c>
      <c r="J33" s="42" t="s">
        <v>152</v>
      </c>
      <c r="K33" s="76">
        <f t="shared" si="3"/>
        <v>12.33</v>
      </c>
      <c r="L33" s="76">
        <f t="shared" si="4"/>
        <v>12.83</v>
      </c>
      <c r="M33" s="77" t="s">
        <v>124</v>
      </c>
      <c r="N33" s="78">
        <f t="shared" si="6"/>
        <v>0.03465</v>
      </c>
    </row>
    <row r="34" s="2" customFormat="1" customHeight="1" spans="1:14">
      <c r="A34" s="29"/>
      <c r="B34" s="30"/>
      <c r="C34" s="31"/>
      <c r="D34" s="29"/>
      <c r="E34" s="32"/>
      <c r="F34" s="33"/>
      <c r="G34" s="34"/>
      <c r="H34" s="28"/>
      <c r="I34" s="80">
        <v>1800</v>
      </c>
      <c r="J34" s="42" t="s">
        <v>153</v>
      </c>
      <c r="K34" s="76">
        <f t="shared" si="3"/>
        <v>12.33</v>
      </c>
      <c r="L34" s="76">
        <f t="shared" si="4"/>
        <v>12.83</v>
      </c>
      <c r="M34" s="77" t="s">
        <v>124</v>
      </c>
      <c r="N34" s="78">
        <f t="shared" si="6"/>
        <v>0.03465</v>
      </c>
    </row>
    <row r="35" s="2" customFormat="1" customHeight="1" spans="1:14">
      <c r="A35" s="29"/>
      <c r="B35" s="30"/>
      <c r="C35" s="31"/>
      <c r="D35" s="29"/>
      <c r="E35" s="32"/>
      <c r="F35" s="33"/>
      <c r="G35" s="34"/>
      <c r="H35" s="28"/>
      <c r="I35" s="80">
        <v>1800</v>
      </c>
      <c r="J35" s="42" t="s">
        <v>154</v>
      </c>
      <c r="K35" s="76">
        <f t="shared" si="3"/>
        <v>12.33</v>
      </c>
      <c r="L35" s="76">
        <f t="shared" si="4"/>
        <v>12.83</v>
      </c>
      <c r="M35" s="77" t="s">
        <v>124</v>
      </c>
      <c r="N35" s="78">
        <f t="shared" si="6"/>
        <v>0.03465</v>
      </c>
    </row>
    <row r="36" s="2" customFormat="1" customHeight="1" spans="1:14">
      <c r="A36" s="29"/>
      <c r="B36" s="30"/>
      <c r="C36" s="31"/>
      <c r="D36" s="29"/>
      <c r="E36" s="32"/>
      <c r="F36" s="33"/>
      <c r="G36" s="34"/>
      <c r="H36" s="28"/>
      <c r="I36" s="80">
        <v>1800</v>
      </c>
      <c r="J36" s="42" t="s">
        <v>155</v>
      </c>
      <c r="K36" s="76">
        <f t="shared" si="3"/>
        <v>12.33</v>
      </c>
      <c r="L36" s="76">
        <f t="shared" si="4"/>
        <v>12.83</v>
      </c>
      <c r="M36" s="77" t="s">
        <v>124</v>
      </c>
      <c r="N36" s="78">
        <f t="shared" si="6"/>
        <v>0.03465</v>
      </c>
    </row>
    <row r="37" s="2" customFormat="1" customHeight="1" spans="1:14">
      <c r="A37" s="29"/>
      <c r="B37" s="30"/>
      <c r="C37" s="31"/>
      <c r="D37" s="29"/>
      <c r="E37" s="32"/>
      <c r="F37" s="33"/>
      <c r="G37" s="34"/>
      <c r="H37" s="28"/>
      <c r="I37" s="80">
        <v>1800</v>
      </c>
      <c r="J37" s="42" t="s">
        <v>156</v>
      </c>
      <c r="K37" s="76">
        <f t="shared" si="3"/>
        <v>12.33</v>
      </c>
      <c r="L37" s="76">
        <f t="shared" si="4"/>
        <v>12.83</v>
      </c>
      <c r="M37" s="77" t="s">
        <v>124</v>
      </c>
      <c r="N37" s="78">
        <f t="shared" si="6"/>
        <v>0.03465</v>
      </c>
    </row>
    <row r="38" s="2" customFormat="1" customHeight="1" spans="1:14">
      <c r="A38" s="29"/>
      <c r="B38" s="30"/>
      <c r="C38" s="31"/>
      <c r="D38" s="29"/>
      <c r="E38" s="32"/>
      <c r="F38" s="33"/>
      <c r="G38" s="34"/>
      <c r="H38" s="28"/>
      <c r="I38" s="80">
        <v>1800</v>
      </c>
      <c r="J38" s="42" t="s">
        <v>157</v>
      </c>
      <c r="K38" s="76">
        <f t="shared" si="3"/>
        <v>12.33</v>
      </c>
      <c r="L38" s="76">
        <f t="shared" si="4"/>
        <v>12.83</v>
      </c>
      <c r="M38" s="77" t="s">
        <v>124</v>
      </c>
      <c r="N38" s="78">
        <f t="shared" ref="N38:N101" si="7">0.63*0.25*0.22</f>
        <v>0.03465</v>
      </c>
    </row>
    <row r="39" s="2" customFormat="1" customHeight="1" spans="1:14">
      <c r="A39" s="29"/>
      <c r="B39" s="30"/>
      <c r="C39" s="31"/>
      <c r="D39" s="29"/>
      <c r="E39" s="32"/>
      <c r="F39" s="33"/>
      <c r="G39" s="34"/>
      <c r="H39" s="28"/>
      <c r="I39" s="80">
        <v>1800</v>
      </c>
      <c r="J39" s="42" t="s">
        <v>158</v>
      </c>
      <c r="K39" s="76">
        <f t="shared" si="3"/>
        <v>12.33</v>
      </c>
      <c r="L39" s="76">
        <f t="shared" si="4"/>
        <v>12.83</v>
      </c>
      <c r="M39" s="77" t="s">
        <v>124</v>
      </c>
      <c r="N39" s="78">
        <f t="shared" si="7"/>
        <v>0.03465</v>
      </c>
    </row>
    <row r="40" s="2" customFormat="1" customHeight="1" spans="1:14">
      <c r="A40" s="45"/>
      <c r="B40" s="46"/>
      <c r="C40" s="47"/>
      <c r="D40" s="45"/>
      <c r="E40" s="92"/>
      <c r="F40" s="49"/>
      <c r="G40" s="91"/>
      <c r="H40" s="28">
        <v>100</v>
      </c>
      <c r="I40" s="80">
        <f>G33-500-I33-I34-I35-I36-I37-I38-I39+H40</f>
        <v>350</v>
      </c>
      <c r="J40" s="42" t="s">
        <v>159</v>
      </c>
      <c r="K40" s="76">
        <f t="shared" si="3"/>
        <v>2.3975</v>
      </c>
      <c r="L40" s="76">
        <f t="shared" si="4"/>
        <v>2.8975</v>
      </c>
      <c r="M40" s="77" t="s">
        <v>124</v>
      </c>
      <c r="N40" s="78">
        <f t="shared" si="7"/>
        <v>0.03465</v>
      </c>
    </row>
    <row r="41" s="2" customFormat="1" customHeight="1" spans="1:14">
      <c r="A41" s="22" t="s">
        <v>34</v>
      </c>
      <c r="B41" s="23" t="s">
        <v>35</v>
      </c>
      <c r="C41" s="24" t="s">
        <v>36</v>
      </c>
      <c r="D41" s="134" t="s">
        <v>160</v>
      </c>
      <c r="E41" s="25" t="s">
        <v>38</v>
      </c>
      <c r="F41" s="26" t="s">
        <v>54</v>
      </c>
      <c r="G41" s="27">
        <v>6429</v>
      </c>
      <c r="H41" s="28"/>
      <c r="I41" s="94">
        <v>1800</v>
      </c>
      <c r="J41" s="42" t="s">
        <v>161</v>
      </c>
      <c r="K41" s="76">
        <f t="shared" si="3"/>
        <v>12.33</v>
      </c>
      <c r="L41" s="76">
        <f t="shared" si="4"/>
        <v>12.83</v>
      </c>
      <c r="M41" s="77" t="s">
        <v>124</v>
      </c>
      <c r="N41" s="78">
        <f t="shared" si="7"/>
        <v>0.03465</v>
      </c>
    </row>
    <row r="42" s="2" customFormat="1" customHeight="1" spans="1:14">
      <c r="A42" s="29"/>
      <c r="B42" s="30"/>
      <c r="C42" s="31"/>
      <c r="D42" s="29"/>
      <c r="E42" s="32"/>
      <c r="F42" s="33"/>
      <c r="G42" s="34"/>
      <c r="H42" s="28"/>
      <c r="I42" s="94">
        <v>1800</v>
      </c>
      <c r="J42" s="42" t="s">
        <v>162</v>
      </c>
      <c r="K42" s="76">
        <f t="shared" si="3"/>
        <v>12.33</v>
      </c>
      <c r="L42" s="76">
        <f t="shared" si="4"/>
        <v>12.83</v>
      </c>
      <c r="M42" s="77" t="s">
        <v>124</v>
      </c>
      <c r="N42" s="78">
        <f t="shared" si="7"/>
        <v>0.03465</v>
      </c>
    </row>
    <row r="43" s="2" customFormat="1" customHeight="1" spans="1:14">
      <c r="A43" s="29"/>
      <c r="B43" s="30"/>
      <c r="C43" s="31"/>
      <c r="D43" s="29"/>
      <c r="E43" s="32"/>
      <c r="F43" s="33"/>
      <c r="G43" s="34"/>
      <c r="H43" s="28"/>
      <c r="I43" s="94">
        <v>1800</v>
      </c>
      <c r="J43" s="42" t="s">
        <v>163</v>
      </c>
      <c r="K43" s="76">
        <f t="shared" si="3"/>
        <v>12.33</v>
      </c>
      <c r="L43" s="76">
        <f t="shared" si="4"/>
        <v>12.83</v>
      </c>
      <c r="M43" s="77" t="s">
        <v>124</v>
      </c>
      <c r="N43" s="78">
        <f t="shared" si="7"/>
        <v>0.03465</v>
      </c>
    </row>
    <row r="44" s="2" customFormat="1" customHeight="1" spans="1:14">
      <c r="A44" s="45"/>
      <c r="B44" s="46"/>
      <c r="C44" s="47"/>
      <c r="D44" s="45"/>
      <c r="E44" s="92"/>
      <c r="F44" s="49"/>
      <c r="G44" s="91"/>
      <c r="H44" s="28">
        <v>100</v>
      </c>
      <c r="I44" s="94">
        <f>G41-500-I41-I42-I43+H44</f>
        <v>629</v>
      </c>
      <c r="J44" s="42" t="s">
        <v>164</v>
      </c>
      <c r="K44" s="76">
        <f t="shared" si="3"/>
        <v>4.30865</v>
      </c>
      <c r="L44" s="76">
        <f t="shared" si="4"/>
        <v>4.80865</v>
      </c>
      <c r="M44" s="77" t="s">
        <v>124</v>
      </c>
      <c r="N44" s="78">
        <f t="shared" si="7"/>
        <v>0.03465</v>
      </c>
    </row>
    <row r="45" s="2" customFormat="1" customHeight="1" spans="1:14">
      <c r="A45" s="22" t="s">
        <v>34</v>
      </c>
      <c r="B45" s="23" t="s">
        <v>68</v>
      </c>
      <c r="C45" s="22" t="s">
        <v>36</v>
      </c>
      <c r="D45" s="134" t="s">
        <v>69</v>
      </c>
      <c r="E45" s="35" t="s">
        <v>70</v>
      </c>
      <c r="F45" s="27" t="s">
        <v>39</v>
      </c>
      <c r="G45" s="27">
        <v>7684</v>
      </c>
      <c r="H45" s="28"/>
      <c r="I45" s="75">
        <v>1800</v>
      </c>
      <c r="J45" s="42" t="s">
        <v>165</v>
      </c>
      <c r="K45" s="76">
        <f t="shared" si="3"/>
        <v>12.33</v>
      </c>
      <c r="L45" s="76">
        <f t="shared" si="4"/>
        <v>12.83</v>
      </c>
      <c r="M45" s="77" t="s">
        <v>124</v>
      </c>
      <c r="N45" s="78">
        <f t="shared" si="7"/>
        <v>0.03465</v>
      </c>
    </row>
    <row r="46" s="2" customFormat="1" customHeight="1" spans="1:14">
      <c r="A46" s="29"/>
      <c r="B46" s="30"/>
      <c r="C46" s="29"/>
      <c r="D46" s="29"/>
      <c r="E46" s="36"/>
      <c r="F46" s="34"/>
      <c r="G46" s="34"/>
      <c r="H46" s="28"/>
      <c r="I46" s="75">
        <v>1800</v>
      </c>
      <c r="J46" s="42" t="s">
        <v>166</v>
      </c>
      <c r="K46" s="76">
        <f t="shared" si="3"/>
        <v>12.33</v>
      </c>
      <c r="L46" s="76">
        <f t="shared" si="4"/>
        <v>12.83</v>
      </c>
      <c r="M46" s="77" t="s">
        <v>124</v>
      </c>
      <c r="N46" s="78">
        <f t="shared" si="7"/>
        <v>0.03465</v>
      </c>
    </row>
    <row r="47" s="2" customFormat="1" customHeight="1" spans="1:14">
      <c r="A47" s="45"/>
      <c r="B47" s="46"/>
      <c r="C47" s="45"/>
      <c r="D47" s="45"/>
      <c r="E47" s="93"/>
      <c r="F47" s="91"/>
      <c r="G47" s="91"/>
      <c r="H47" s="28"/>
      <c r="I47" s="75">
        <v>175</v>
      </c>
      <c r="J47" s="42" t="s">
        <v>167</v>
      </c>
      <c r="K47" s="76">
        <f t="shared" si="3"/>
        <v>1.19875</v>
      </c>
      <c r="L47" s="76">
        <f t="shared" si="4"/>
        <v>1.69875</v>
      </c>
      <c r="M47" s="77" t="s">
        <v>124</v>
      </c>
      <c r="N47" s="78">
        <f t="shared" si="7"/>
        <v>0.03465</v>
      </c>
    </row>
    <row r="48" s="2" customFormat="1" customHeight="1" spans="1:14">
      <c r="A48" s="22" t="s">
        <v>34</v>
      </c>
      <c r="B48" s="23" t="s">
        <v>68</v>
      </c>
      <c r="C48" s="22" t="s">
        <v>36</v>
      </c>
      <c r="D48" s="134" t="s">
        <v>72</v>
      </c>
      <c r="E48" s="35" t="s">
        <v>70</v>
      </c>
      <c r="F48" s="26" t="s">
        <v>44</v>
      </c>
      <c r="G48" s="27">
        <v>7608</v>
      </c>
      <c r="H48" s="28"/>
      <c r="I48" s="80">
        <v>1800</v>
      </c>
      <c r="J48" s="42" t="s">
        <v>168</v>
      </c>
      <c r="K48" s="76">
        <f t="shared" si="3"/>
        <v>12.33</v>
      </c>
      <c r="L48" s="76">
        <f t="shared" si="4"/>
        <v>12.83</v>
      </c>
      <c r="M48" s="77" t="s">
        <v>124</v>
      </c>
      <c r="N48" s="78">
        <f t="shared" si="7"/>
        <v>0.03465</v>
      </c>
    </row>
    <row r="49" s="2" customFormat="1" customHeight="1" spans="1:14">
      <c r="A49" s="29"/>
      <c r="B49" s="30"/>
      <c r="C49" s="29"/>
      <c r="D49" s="29"/>
      <c r="E49" s="36"/>
      <c r="F49" s="33"/>
      <c r="G49" s="34"/>
      <c r="H49" s="28"/>
      <c r="I49" s="80">
        <v>1800</v>
      </c>
      <c r="J49" s="42" t="s">
        <v>169</v>
      </c>
      <c r="K49" s="76">
        <f t="shared" si="3"/>
        <v>12.33</v>
      </c>
      <c r="L49" s="76">
        <f t="shared" si="4"/>
        <v>12.83</v>
      </c>
      <c r="M49" s="77" t="s">
        <v>124</v>
      </c>
      <c r="N49" s="78">
        <f t="shared" si="7"/>
        <v>0.03465</v>
      </c>
    </row>
    <row r="50" s="2" customFormat="1" customHeight="1" spans="1:14">
      <c r="A50" s="45"/>
      <c r="B50" s="46"/>
      <c r="C50" s="45"/>
      <c r="D50" s="45"/>
      <c r="E50" s="93"/>
      <c r="F50" s="49"/>
      <c r="G50" s="91"/>
      <c r="H50" s="28"/>
      <c r="I50" s="80">
        <v>175</v>
      </c>
      <c r="J50" s="42" t="s">
        <v>170</v>
      </c>
      <c r="K50" s="76">
        <f t="shared" si="3"/>
        <v>1.19875</v>
      </c>
      <c r="L50" s="76">
        <f t="shared" si="4"/>
        <v>1.69875</v>
      </c>
      <c r="M50" s="77" t="s">
        <v>124</v>
      </c>
      <c r="N50" s="78">
        <f t="shared" si="7"/>
        <v>0.03465</v>
      </c>
    </row>
    <row r="51" s="2" customFormat="1" customHeight="1" spans="1:14">
      <c r="A51" s="22" t="s">
        <v>34</v>
      </c>
      <c r="B51" s="23" t="s">
        <v>68</v>
      </c>
      <c r="C51" s="22" t="s">
        <v>36</v>
      </c>
      <c r="D51" s="134" t="s">
        <v>73</v>
      </c>
      <c r="E51" s="35" t="s">
        <v>70</v>
      </c>
      <c r="F51" s="26" t="s">
        <v>46</v>
      </c>
      <c r="G51" s="27">
        <v>13964</v>
      </c>
      <c r="H51" s="28"/>
      <c r="I51" s="75">
        <v>1800</v>
      </c>
      <c r="J51" s="42" t="s">
        <v>171</v>
      </c>
      <c r="K51" s="76">
        <f t="shared" si="3"/>
        <v>12.33</v>
      </c>
      <c r="L51" s="76">
        <f t="shared" si="4"/>
        <v>12.83</v>
      </c>
      <c r="M51" s="77" t="s">
        <v>124</v>
      </c>
      <c r="N51" s="78">
        <f t="shared" si="7"/>
        <v>0.03465</v>
      </c>
    </row>
    <row r="52" s="2" customFormat="1" customHeight="1" spans="1:14">
      <c r="A52" s="29"/>
      <c r="B52" s="30"/>
      <c r="C52" s="29"/>
      <c r="D52" s="29"/>
      <c r="E52" s="36"/>
      <c r="F52" s="33"/>
      <c r="G52" s="34"/>
      <c r="H52" s="28"/>
      <c r="I52" s="75">
        <v>1800</v>
      </c>
      <c r="J52" s="42" t="s">
        <v>172</v>
      </c>
      <c r="K52" s="76">
        <f t="shared" si="3"/>
        <v>12.33</v>
      </c>
      <c r="L52" s="76">
        <f t="shared" si="4"/>
        <v>12.83</v>
      </c>
      <c r="M52" s="77" t="s">
        <v>124</v>
      </c>
      <c r="N52" s="78">
        <f t="shared" si="7"/>
        <v>0.03465</v>
      </c>
    </row>
    <row r="53" s="2" customFormat="1" customHeight="1" spans="1:14">
      <c r="A53" s="29"/>
      <c r="B53" s="30"/>
      <c r="C53" s="29"/>
      <c r="D53" s="29"/>
      <c r="E53" s="36"/>
      <c r="F53" s="33"/>
      <c r="G53" s="34"/>
      <c r="H53" s="28"/>
      <c r="I53" s="75">
        <v>1800</v>
      </c>
      <c r="J53" s="42" t="s">
        <v>173</v>
      </c>
      <c r="K53" s="76">
        <f t="shared" si="3"/>
        <v>12.33</v>
      </c>
      <c r="L53" s="76">
        <f t="shared" si="4"/>
        <v>12.83</v>
      </c>
      <c r="M53" s="77" t="s">
        <v>124</v>
      </c>
      <c r="N53" s="78">
        <f t="shared" si="7"/>
        <v>0.03465</v>
      </c>
    </row>
    <row r="54" s="2" customFormat="1" customHeight="1" spans="1:14">
      <c r="A54" s="29"/>
      <c r="B54" s="30"/>
      <c r="C54" s="29"/>
      <c r="D54" s="29"/>
      <c r="E54" s="36"/>
      <c r="F54" s="33"/>
      <c r="G54" s="34"/>
      <c r="H54" s="28"/>
      <c r="I54" s="75">
        <v>1800</v>
      </c>
      <c r="J54" s="42" t="s">
        <v>174</v>
      </c>
      <c r="K54" s="76">
        <f t="shared" si="3"/>
        <v>12.33</v>
      </c>
      <c r="L54" s="76">
        <f t="shared" si="4"/>
        <v>12.83</v>
      </c>
      <c r="M54" s="77" t="s">
        <v>124</v>
      </c>
      <c r="N54" s="78">
        <f t="shared" si="7"/>
        <v>0.03465</v>
      </c>
    </row>
    <row r="55" s="2" customFormat="1" customHeight="1" spans="1:14">
      <c r="A55" s="29"/>
      <c r="B55" s="30"/>
      <c r="C55" s="29"/>
      <c r="D55" s="29"/>
      <c r="E55" s="36"/>
      <c r="F55" s="33"/>
      <c r="G55" s="34"/>
      <c r="H55" s="28"/>
      <c r="I55" s="75">
        <v>350</v>
      </c>
      <c r="J55" s="42" t="s">
        <v>175</v>
      </c>
      <c r="K55" s="76">
        <f t="shared" si="3"/>
        <v>2.3975</v>
      </c>
      <c r="L55" s="76">
        <f t="shared" si="4"/>
        <v>2.8975</v>
      </c>
      <c r="M55" s="77" t="s">
        <v>124</v>
      </c>
      <c r="N55" s="78">
        <f t="shared" si="7"/>
        <v>0.03465</v>
      </c>
    </row>
    <row r="56" s="2" customFormat="1" customHeight="1" spans="1:14">
      <c r="A56" s="22" t="s">
        <v>34</v>
      </c>
      <c r="B56" s="23" t="s">
        <v>68</v>
      </c>
      <c r="C56" s="22" t="s">
        <v>36</v>
      </c>
      <c r="D56" s="134" t="s">
        <v>74</v>
      </c>
      <c r="E56" s="35" t="s">
        <v>70</v>
      </c>
      <c r="F56" s="26" t="s">
        <v>48</v>
      </c>
      <c r="G56" s="27">
        <v>13394</v>
      </c>
      <c r="H56" s="28"/>
      <c r="I56" s="80">
        <v>1800</v>
      </c>
      <c r="J56" s="42" t="s">
        <v>176</v>
      </c>
      <c r="K56" s="76">
        <f t="shared" si="3"/>
        <v>12.33</v>
      </c>
      <c r="L56" s="76">
        <f t="shared" si="4"/>
        <v>12.83</v>
      </c>
      <c r="M56" s="77" t="s">
        <v>124</v>
      </c>
      <c r="N56" s="78">
        <f t="shared" si="7"/>
        <v>0.03465</v>
      </c>
    </row>
    <row r="57" s="2" customFormat="1" customHeight="1" spans="1:14">
      <c r="A57" s="29"/>
      <c r="B57" s="30"/>
      <c r="C57" s="29"/>
      <c r="D57" s="29"/>
      <c r="E57" s="36"/>
      <c r="F57" s="33"/>
      <c r="G57" s="34"/>
      <c r="H57" s="28"/>
      <c r="I57" s="80">
        <v>1800</v>
      </c>
      <c r="J57" s="42" t="s">
        <v>177</v>
      </c>
      <c r="K57" s="76">
        <f t="shared" si="3"/>
        <v>12.33</v>
      </c>
      <c r="L57" s="76">
        <f t="shared" si="4"/>
        <v>12.83</v>
      </c>
      <c r="M57" s="77" t="s">
        <v>124</v>
      </c>
      <c r="N57" s="78">
        <f t="shared" si="7"/>
        <v>0.03465</v>
      </c>
    </row>
    <row r="58" s="2" customFormat="1" customHeight="1" spans="1:14">
      <c r="A58" s="29"/>
      <c r="B58" s="30"/>
      <c r="C58" s="29"/>
      <c r="D58" s="29"/>
      <c r="E58" s="36"/>
      <c r="F58" s="33"/>
      <c r="G58" s="34"/>
      <c r="H58" s="28"/>
      <c r="I58" s="80">
        <v>1800</v>
      </c>
      <c r="J58" s="42" t="s">
        <v>178</v>
      </c>
      <c r="K58" s="76">
        <f t="shared" si="3"/>
        <v>12.33</v>
      </c>
      <c r="L58" s="76">
        <f t="shared" si="4"/>
        <v>12.83</v>
      </c>
      <c r="M58" s="77" t="s">
        <v>124</v>
      </c>
      <c r="N58" s="78">
        <f t="shared" si="7"/>
        <v>0.03465</v>
      </c>
    </row>
    <row r="59" s="2" customFormat="1" customHeight="1" spans="1:14">
      <c r="A59" s="29"/>
      <c r="B59" s="30"/>
      <c r="C59" s="29"/>
      <c r="D59" s="29"/>
      <c r="E59" s="36"/>
      <c r="F59" s="33"/>
      <c r="G59" s="34"/>
      <c r="H59" s="28"/>
      <c r="I59" s="80">
        <v>1800</v>
      </c>
      <c r="J59" s="42" t="s">
        <v>179</v>
      </c>
      <c r="K59" s="76">
        <f t="shared" si="3"/>
        <v>12.33</v>
      </c>
      <c r="L59" s="76">
        <f t="shared" si="4"/>
        <v>12.83</v>
      </c>
      <c r="M59" s="77" t="s">
        <v>124</v>
      </c>
      <c r="N59" s="78">
        <f t="shared" si="7"/>
        <v>0.03465</v>
      </c>
    </row>
    <row r="60" s="2" customFormat="1" customHeight="1" spans="1:14">
      <c r="A60" s="29"/>
      <c r="B60" s="30"/>
      <c r="C60" s="29"/>
      <c r="D60" s="29"/>
      <c r="E60" s="36"/>
      <c r="F60" s="33"/>
      <c r="G60" s="34"/>
      <c r="H60" s="28"/>
      <c r="I60" s="80">
        <v>350</v>
      </c>
      <c r="J60" s="42" t="s">
        <v>180</v>
      </c>
      <c r="K60" s="76">
        <f t="shared" si="3"/>
        <v>2.3975</v>
      </c>
      <c r="L60" s="76">
        <f t="shared" si="4"/>
        <v>2.8975</v>
      </c>
      <c r="M60" s="77" t="s">
        <v>124</v>
      </c>
      <c r="N60" s="78">
        <f t="shared" si="7"/>
        <v>0.03465</v>
      </c>
    </row>
    <row r="61" s="2" customFormat="1" customHeight="1" spans="1:14">
      <c r="A61" s="22" t="s">
        <v>34</v>
      </c>
      <c r="B61" s="23" t="s">
        <v>68</v>
      </c>
      <c r="C61" s="22" t="s">
        <v>36</v>
      </c>
      <c r="D61" s="134" t="s">
        <v>75</v>
      </c>
      <c r="E61" s="35" t="s">
        <v>70</v>
      </c>
      <c r="F61" s="26" t="s">
        <v>50</v>
      </c>
      <c r="G61" s="27">
        <v>7558</v>
      </c>
      <c r="H61" s="28"/>
      <c r="I61" s="75">
        <v>1800</v>
      </c>
      <c r="J61" s="42" t="s">
        <v>181</v>
      </c>
      <c r="K61" s="76">
        <f t="shared" si="3"/>
        <v>12.33</v>
      </c>
      <c r="L61" s="76">
        <f t="shared" si="4"/>
        <v>12.83</v>
      </c>
      <c r="M61" s="77" t="s">
        <v>124</v>
      </c>
      <c r="N61" s="78">
        <f t="shared" si="7"/>
        <v>0.03465</v>
      </c>
    </row>
    <row r="62" s="2" customFormat="1" customHeight="1" spans="1:14">
      <c r="A62" s="29"/>
      <c r="B62" s="30"/>
      <c r="C62" s="29"/>
      <c r="D62" s="29"/>
      <c r="E62" s="36"/>
      <c r="F62" s="33"/>
      <c r="G62" s="34"/>
      <c r="H62" s="28"/>
      <c r="I62" s="75">
        <v>1800</v>
      </c>
      <c r="J62" s="42" t="s">
        <v>182</v>
      </c>
      <c r="K62" s="76">
        <f t="shared" si="3"/>
        <v>12.33</v>
      </c>
      <c r="L62" s="76">
        <f t="shared" si="4"/>
        <v>12.83</v>
      </c>
      <c r="M62" s="77" t="s">
        <v>124</v>
      </c>
      <c r="N62" s="78">
        <f t="shared" si="7"/>
        <v>0.03465</v>
      </c>
    </row>
    <row r="63" s="2" customFormat="1" customHeight="1" spans="1:14">
      <c r="A63" s="29"/>
      <c r="B63" s="30"/>
      <c r="C63" s="29"/>
      <c r="D63" s="29"/>
      <c r="E63" s="36"/>
      <c r="F63" s="33"/>
      <c r="G63" s="34"/>
      <c r="H63" s="28"/>
      <c r="I63" s="75">
        <v>175</v>
      </c>
      <c r="J63" s="42" t="s">
        <v>183</v>
      </c>
      <c r="K63" s="76">
        <f t="shared" si="3"/>
        <v>1.19875</v>
      </c>
      <c r="L63" s="76">
        <f t="shared" si="4"/>
        <v>1.69875</v>
      </c>
      <c r="M63" s="77" t="s">
        <v>124</v>
      </c>
      <c r="N63" s="78">
        <f t="shared" si="7"/>
        <v>0.03465</v>
      </c>
    </row>
    <row r="64" s="2" customFormat="1" customHeight="1" spans="1:14">
      <c r="A64" s="22" t="s">
        <v>34</v>
      </c>
      <c r="B64" s="23" t="s">
        <v>68</v>
      </c>
      <c r="C64" s="22" t="s">
        <v>36</v>
      </c>
      <c r="D64" s="134" t="s">
        <v>77</v>
      </c>
      <c r="E64" s="35" t="s">
        <v>70</v>
      </c>
      <c r="F64" s="26" t="s">
        <v>54</v>
      </c>
      <c r="G64" s="27">
        <v>6429</v>
      </c>
      <c r="H64" s="28"/>
      <c r="I64" s="80">
        <v>1800</v>
      </c>
      <c r="J64" s="42" t="s">
        <v>184</v>
      </c>
      <c r="K64" s="76">
        <f t="shared" ref="K64:K102" si="8">I64*0.00685</f>
        <v>12.33</v>
      </c>
      <c r="L64" s="76">
        <f t="shared" si="4"/>
        <v>12.83</v>
      </c>
      <c r="M64" s="77" t="s">
        <v>124</v>
      </c>
      <c r="N64" s="78">
        <f t="shared" si="7"/>
        <v>0.03465</v>
      </c>
    </row>
    <row r="65" s="2" customFormat="1" customHeight="1" spans="1:14">
      <c r="A65" s="29"/>
      <c r="B65" s="30"/>
      <c r="C65" s="29"/>
      <c r="D65" s="29"/>
      <c r="E65" s="36"/>
      <c r="F65" s="33"/>
      <c r="G65" s="34"/>
      <c r="H65" s="28"/>
      <c r="I65" s="80">
        <v>1800</v>
      </c>
      <c r="J65" s="42" t="s">
        <v>185</v>
      </c>
      <c r="K65" s="76">
        <f t="shared" si="8"/>
        <v>12.33</v>
      </c>
      <c r="L65" s="76">
        <f t="shared" si="4"/>
        <v>12.83</v>
      </c>
      <c r="M65" s="77" t="s">
        <v>124</v>
      </c>
      <c r="N65" s="78">
        <f t="shared" si="7"/>
        <v>0.03465</v>
      </c>
    </row>
    <row r="66" s="2" customFormat="1" customHeight="1" spans="1:14">
      <c r="A66" s="29"/>
      <c r="B66" s="30"/>
      <c r="C66" s="29"/>
      <c r="D66" s="29"/>
      <c r="E66" s="36"/>
      <c r="F66" s="33"/>
      <c r="G66" s="34"/>
      <c r="H66" s="28"/>
      <c r="I66" s="80">
        <v>175</v>
      </c>
      <c r="J66" s="42" t="s">
        <v>186</v>
      </c>
      <c r="K66" s="76">
        <f t="shared" si="8"/>
        <v>1.19875</v>
      </c>
      <c r="L66" s="76">
        <f t="shared" si="4"/>
        <v>1.69875</v>
      </c>
      <c r="M66" s="77" t="s">
        <v>124</v>
      </c>
      <c r="N66" s="78">
        <f t="shared" si="7"/>
        <v>0.03465</v>
      </c>
    </row>
    <row r="67" s="2" customFormat="1" customHeight="1" spans="1:14">
      <c r="A67" s="22" t="s">
        <v>34</v>
      </c>
      <c r="B67" s="23" t="s">
        <v>79</v>
      </c>
      <c r="C67" s="22" t="s">
        <v>36</v>
      </c>
      <c r="D67" s="134" t="s">
        <v>80</v>
      </c>
      <c r="E67" s="35" t="s">
        <v>81</v>
      </c>
      <c r="F67" s="27" t="s">
        <v>39</v>
      </c>
      <c r="G67" s="27">
        <v>7134</v>
      </c>
      <c r="H67" s="28"/>
      <c r="I67" s="75">
        <v>1800</v>
      </c>
      <c r="J67" s="42" t="s">
        <v>187</v>
      </c>
      <c r="K67" s="76">
        <f t="shared" si="8"/>
        <v>12.33</v>
      </c>
      <c r="L67" s="76">
        <f t="shared" si="4"/>
        <v>12.83</v>
      </c>
      <c r="M67" s="77" t="s">
        <v>124</v>
      </c>
      <c r="N67" s="78">
        <f t="shared" si="7"/>
        <v>0.03465</v>
      </c>
    </row>
    <row r="68" s="2" customFormat="1" customHeight="1" spans="1:14">
      <c r="A68" s="29"/>
      <c r="B68" s="30"/>
      <c r="C68" s="29"/>
      <c r="D68" s="29"/>
      <c r="E68" s="36"/>
      <c r="F68" s="34"/>
      <c r="G68" s="34"/>
      <c r="H68" s="28"/>
      <c r="I68" s="75">
        <v>1800</v>
      </c>
      <c r="J68" s="42" t="s">
        <v>188</v>
      </c>
      <c r="K68" s="76">
        <f t="shared" si="8"/>
        <v>12.33</v>
      </c>
      <c r="L68" s="76">
        <f t="shared" si="4"/>
        <v>12.83</v>
      </c>
      <c r="M68" s="77" t="s">
        <v>124</v>
      </c>
      <c r="N68" s="78">
        <f t="shared" si="7"/>
        <v>0.03465</v>
      </c>
    </row>
    <row r="69" s="2" customFormat="1" customHeight="1" spans="1:14">
      <c r="A69" s="29"/>
      <c r="B69" s="30"/>
      <c r="C69" s="29"/>
      <c r="D69" s="29"/>
      <c r="E69" s="36"/>
      <c r="F69" s="34"/>
      <c r="G69" s="34"/>
      <c r="H69" s="28"/>
      <c r="I69" s="75">
        <v>175</v>
      </c>
      <c r="J69" s="42" t="s">
        <v>189</v>
      </c>
      <c r="K69" s="76">
        <f t="shared" si="8"/>
        <v>1.19875</v>
      </c>
      <c r="L69" s="76">
        <f t="shared" si="4"/>
        <v>1.69875</v>
      </c>
      <c r="M69" s="77" t="s">
        <v>124</v>
      </c>
      <c r="N69" s="78">
        <f t="shared" si="7"/>
        <v>0.03465</v>
      </c>
    </row>
    <row r="70" s="2" customFormat="1" customHeight="1" spans="1:14">
      <c r="A70" s="22" t="s">
        <v>34</v>
      </c>
      <c r="B70" s="23" t="s">
        <v>79</v>
      </c>
      <c r="C70" s="22" t="s">
        <v>36</v>
      </c>
      <c r="D70" s="134" t="s">
        <v>83</v>
      </c>
      <c r="E70" s="35" t="s">
        <v>81</v>
      </c>
      <c r="F70" s="26" t="s">
        <v>44</v>
      </c>
      <c r="G70" s="27">
        <v>7075</v>
      </c>
      <c r="H70" s="28"/>
      <c r="I70" s="80">
        <v>1800</v>
      </c>
      <c r="J70" s="42" t="s">
        <v>190</v>
      </c>
      <c r="K70" s="76">
        <f t="shared" si="8"/>
        <v>12.33</v>
      </c>
      <c r="L70" s="76">
        <f t="shared" si="4"/>
        <v>12.83</v>
      </c>
      <c r="M70" s="77" t="s">
        <v>124</v>
      </c>
      <c r="N70" s="78">
        <f t="shared" si="7"/>
        <v>0.03465</v>
      </c>
    </row>
    <row r="71" s="2" customFormat="1" customHeight="1" spans="1:14">
      <c r="A71" s="29"/>
      <c r="B71" s="30"/>
      <c r="C71" s="29"/>
      <c r="D71" s="29"/>
      <c r="E71" s="36"/>
      <c r="F71" s="33"/>
      <c r="G71" s="34"/>
      <c r="H71" s="28"/>
      <c r="I71" s="80">
        <v>1800</v>
      </c>
      <c r="J71" s="42" t="s">
        <v>191</v>
      </c>
      <c r="K71" s="76">
        <f t="shared" si="8"/>
        <v>12.33</v>
      </c>
      <c r="L71" s="76">
        <f t="shared" si="4"/>
        <v>12.83</v>
      </c>
      <c r="M71" s="77" t="s">
        <v>124</v>
      </c>
      <c r="N71" s="78">
        <f t="shared" si="7"/>
        <v>0.03465</v>
      </c>
    </row>
    <row r="72" s="2" customFormat="1" customHeight="1" spans="1:14">
      <c r="A72" s="29"/>
      <c r="B72" s="30"/>
      <c r="C72" s="29"/>
      <c r="D72" s="29"/>
      <c r="E72" s="36"/>
      <c r="F72" s="33"/>
      <c r="G72" s="34"/>
      <c r="H72" s="28"/>
      <c r="I72" s="80">
        <v>175</v>
      </c>
      <c r="J72" s="42" t="s">
        <v>192</v>
      </c>
      <c r="K72" s="76">
        <f t="shared" si="8"/>
        <v>1.19875</v>
      </c>
      <c r="L72" s="76">
        <f t="shared" si="4"/>
        <v>1.69875</v>
      </c>
      <c r="M72" s="77" t="s">
        <v>124</v>
      </c>
      <c r="N72" s="78">
        <f t="shared" si="7"/>
        <v>0.03465</v>
      </c>
    </row>
    <row r="73" s="2" customFormat="1" customHeight="1" spans="1:14">
      <c r="A73" s="22" t="s">
        <v>34</v>
      </c>
      <c r="B73" s="23" t="s">
        <v>79</v>
      </c>
      <c r="C73" s="22" t="s">
        <v>36</v>
      </c>
      <c r="D73" s="134" t="s">
        <v>84</v>
      </c>
      <c r="E73" s="35" t="s">
        <v>81</v>
      </c>
      <c r="F73" s="26" t="s">
        <v>46</v>
      </c>
      <c r="G73" s="27">
        <v>7231</v>
      </c>
      <c r="H73" s="28"/>
      <c r="I73" s="75">
        <v>1800</v>
      </c>
      <c r="J73" s="42" t="s">
        <v>193</v>
      </c>
      <c r="K73" s="76">
        <f t="shared" si="8"/>
        <v>12.33</v>
      </c>
      <c r="L73" s="76">
        <f t="shared" si="4"/>
        <v>12.83</v>
      </c>
      <c r="M73" s="77" t="s">
        <v>124</v>
      </c>
      <c r="N73" s="78">
        <f t="shared" si="7"/>
        <v>0.03465</v>
      </c>
    </row>
    <row r="74" s="2" customFormat="1" customHeight="1" spans="1:14">
      <c r="A74" s="29"/>
      <c r="B74" s="30"/>
      <c r="C74" s="29"/>
      <c r="D74" s="29"/>
      <c r="E74" s="36"/>
      <c r="F74" s="33"/>
      <c r="G74" s="34"/>
      <c r="H74" s="28"/>
      <c r="I74" s="75">
        <v>1800</v>
      </c>
      <c r="J74" s="42" t="s">
        <v>194</v>
      </c>
      <c r="K74" s="76">
        <f t="shared" si="8"/>
        <v>12.33</v>
      </c>
      <c r="L74" s="76">
        <f t="shared" si="4"/>
        <v>12.83</v>
      </c>
      <c r="M74" s="77" t="s">
        <v>124</v>
      </c>
      <c r="N74" s="78">
        <f t="shared" si="7"/>
        <v>0.03465</v>
      </c>
    </row>
    <row r="75" s="2" customFormat="1" customHeight="1" spans="1:14">
      <c r="A75" s="29"/>
      <c r="B75" s="30"/>
      <c r="C75" s="29"/>
      <c r="D75" s="29"/>
      <c r="E75" s="36"/>
      <c r="F75" s="33"/>
      <c r="G75" s="34"/>
      <c r="H75" s="28"/>
      <c r="I75" s="75">
        <v>175</v>
      </c>
      <c r="J75" s="42" t="s">
        <v>195</v>
      </c>
      <c r="K75" s="76">
        <f t="shared" si="8"/>
        <v>1.19875</v>
      </c>
      <c r="L75" s="76">
        <f t="shared" si="4"/>
        <v>1.69875</v>
      </c>
      <c r="M75" s="77" t="s">
        <v>124</v>
      </c>
      <c r="N75" s="78">
        <f t="shared" si="7"/>
        <v>0.03465</v>
      </c>
    </row>
    <row r="76" s="2" customFormat="1" customHeight="1" spans="1:14">
      <c r="A76" s="22" t="s">
        <v>34</v>
      </c>
      <c r="B76" s="23" t="s">
        <v>79</v>
      </c>
      <c r="C76" s="22" t="s">
        <v>36</v>
      </c>
      <c r="D76" s="134" t="s">
        <v>85</v>
      </c>
      <c r="E76" s="35" t="s">
        <v>81</v>
      </c>
      <c r="F76" s="26" t="s">
        <v>48</v>
      </c>
      <c r="G76" s="27">
        <v>7249</v>
      </c>
      <c r="H76" s="28"/>
      <c r="I76" s="80">
        <v>1800</v>
      </c>
      <c r="J76" s="42" t="s">
        <v>196</v>
      </c>
      <c r="K76" s="76">
        <f t="shared" si="8"/>
        <v>12.33</v>
      </c>
      <c r="L76" s="76">
        <f t="shared" si="4"/>
        <v>12.83</v>
      </c>
      <c r="M76" s="77" t="s">
        <v>124</v>
      </c>
      <c r="N76" s="78">
        <f t="shared" si="7"/>
        <v>0.03465</v>
      </c>
    </row>
    <row r="77" s="2" customFormat="1" customHeight="1" spans="1:14">
      <c r="A77" s="29"/>
      <c r="B77" s="30"/>
      <c r="C77" s="29"/>
      <c r="D77" s="29"/>
      <c r="E77" s="36"/>
      <c r="F77" s="33"/>
      <c r="G77" s="34"/>
      <c r="H77" s="28"/>
      <c r="I77" s="80">
        <v>1800</v>
      </c>
      <c r="J77" s="42" t="s">
        <v>197</v>
      </c>
      <c r="K77" s="76">
        <f t="shared" si="8"/>
        <v>12.33</v>
      </c>
      <c r="L77" s="76">
        <f t="shared" si="4"/>
        <v>12.83</v>
      </c>
      <c r="M77" s="77" t="s">
        <v>124</v>
      </c>
      <c r="N77" s="78">
        <f t="shared" si="7"/>
        <v>0.03465</v>
      </c>
    </row>
    <row r="78" s="2" customFormat="1" customHeight="1" spans="1:14">
      <c r="A78" s="29"/>
      <c r="B78" s="30"/>
      <c r="C78" s="29"/>
      <c r="D78" s="29"/>
      <c r="E78" s="36"/>
      <c r="F78" s="33"/>
      <c r="G78" s="34"/>
      <c r="H78" s="28"/>
      <c r="I78" s="80">
        <v>175</v>
      </c>
      <c r="J78" s="42" t="s">
        <v>198</v>
      </c>
      <c r="K78" s="76">
        <f t="shared" si="8"/>
        <v>1.19875</v>
      </c>
      <c r="L78" s="76">
        <f t="shared" si="4"/>
        <v>1.69875</v>
      </c>
      <c r="M78" s="77" t="s">
        <v>124</v>
      </c>
      <c r="N78" s="78">
        <f t="shared" si="7"/>
        <v>0.03465</v>
      </c>
    </row>
    <row r="79" s="2" customFormat="1" customHeight="1" spans="1:14">
      <c r="A79" s="22" t="s">
        <v>34</v>
      </c>
      <c r="B79" s="23" t="s">
        <v>79</v>
      </c>
      <c r="C79" s="22" t="s">
        <v>36</v>
      </c>
      <c r="D79" s="134" t="s">
        <v>86</v>
      </c>
      <c r="E79" s="35" t="s">
        <v>81</v>
      </c>
      <c r="F79" s="26" t="s">
        <v>50</v>
      </c>
      <c r="G79" s="27">
        <v>7633</v>
      </c>
      <c r="H79" s="28"/>
      <c r="I79" s="75">
        <v>1800</v>
      </c>
      <c r="J79" s="42" t="s">
        <v>199</v>
      </c>
      <c r="K79" s="76">
        <f t="shared" si="8"/>
        <v>12.33</v>
      </c>
      <c r="L79" s="76">
        <f t="shared" si="4"/>
        <v>12.83</v>
      </c>
      <c r="M79" s="77" t="s">
        <v>124</v>
      </c>
      <c r="N79" s="78">
        <f t="shared" si="7"/>
        <v>0.03465</v>
      </c>
    </row>
    <row r="80" s="2" customFormat="1" customHeight="1" spans="1:14">
      <c r="A80" s="29"/>
      <c r="B80" s="30"/>
      <c r="C80" s="29"/>
      <c r="D80" s="29"/>
      <c r="E80" s="36"/>
      <c r="F80" s="33"/>
      <c r="G80" s="34"/>
      <c r="H80" s="28"/>
      <c r="I80" s="75">
        <v>1800</v>
      </c>
      <c r="J80" s="42" t="s">
        <v>200</v>
      </c>
      <c r="K80" s="76">
        <f t="shared" si="8"/>
        <v>12.33</v>
      </c>
      <c r="L80" s="76">
        <f t="shared" si="4"/>
        <v>12.83</v>
      </c>
      <c r="M80" s="77" t="s">
        <v>124</v>
      </c>
      <c r="N80" s="78">
        <f t="shared" si="7"/>
        <v>0.03465</v>
      </c>
    </row>
    <row r="81" s="2" customFormat="1" customHeight="1" spans="1:14">
      <c r="A81" s="29"/>
      <c r="B81" s="30"/>
      <c r="C81" s="29"/>
      <c r="D81" s="29"/>
      <c r="E81" s="36"/>
      <c r="F81" s="33"/>
      <c r="G81" s="34"/>
      <c r="H81" s="28"/>
      <c r="I81" s="75">
        <v>175</v>
      </c>
      <c r="J81" s="42" t="s">
        <v>201</v>
      </c>
      <c r="K81" s="76">
        <f t="shared" si="8"/>
        <v>1.19875</v>
      </c>
      <c r="L81" s="76">
        <f t="shared" ref="L81:L107" si="9">K81+0.5</f>
        <v>1.69875</v>
      </c>
      <c r="M81" s="77" t="s">
        <v>124</v>
      </c>
      <c r="N81" s="78">
        <f t="shared" si="7"/>
        <v>0.03465</v>
      </c>
    </row>
    <row r="82" s="2" customFormat="1" customHeight="1" spans="1:14">
      <c r="A82" s="22" t="s">
        <v>34</v>
      </c>
      <c r="B82" s="23" t="s">
        <v>79</v>
      </c>
      <c r="C82" s="22" t="s">
        <v>36</v>
      </c>
      <c r="D82" s="134" t="s">
        <v>88</v>
      </c>
      <c r="E82" s="35" t="s">
        <v>81</v>
      </c>
      <c r="F82" s="26" t="s">
        <v>54</v>
      </c>
      <c r="G82" s="27">
        <v>6918</v>
      </c>
      <c r="H82" s="28"/>
      <c r="I82" s="80">
        <v>1800</v>
      </c>
      <c r="J82" s="42" t="s">
        <v>202</v>
      </c>
      <c r="K82" s="76">
        <f t="shared" si="8"/>
        <v>12.33</v>
      </c>
      <c r="L82" s="76">
        <f t="shared" si="9"/>
        <v>12.83</v>
      </c>
      <c r="M82" s="77" t="s">
        <v>124</v>
      </c>
      <c r="N82" s="78">
        <f t="shared" si="7"/>
        <v>0.03465</v>
      </c>
    </row>
    <row r="83" s="2" customFormat="1" customHeight="1" spans="1:14">
      <c r="A83" s="29"/>
      <c r="B83" s="30"/>
      <c r="C83" s="29"/>
      <c r="D83" s="29"/>
      <c r="E83" s="36"/>
      <c r="F83" s="33"/>
      <c r="G83" s="34"/>
      <c r="H83" s="28"/>
      <c r="I83" s="80">
        <v>1800</v>
      </c>
      <c r="J83" s="42" t="s">
        <v>203</v>
      </c>
      <c r="K83" s="76">
        <f t="shared" si="8"/>
        <v>12.33</v>
      </c>
      <c r="L83" s="76">
        <f t="shared" si="9"/>
        <v>12.83</v>
      </c>
      <c r="M83" s="77" t="s">
        <v>124</v>
      </c>
      <c r="N83" s="78">
        <f t="shared" si="7"/>
        <v>0.03465</v>
      </c>
    </row>
    <row r="84" s="2" customFormat="1" customHeight="1" spans="1:14">
      <c r="A84" s="29"/>
      <c r="B84" s="30"/>
      <c r="C84" s="29"/>
      <c r="D84" s="29"/>
      <c r="E84" s="36"/>
      <c r="F84" s="33"/>
      <c r="G84" s="34"/>
      <c r="H84" s="28"/>
      <c r="I84" s="80">
        <v>175</v>
      </c>
      <c r="J84" s="42" t="s">
        <v>204</v>
      </c>
      <c r="K84" s="76">
        <f t="shared" si="8"/>
        <v>1.19875</v>
      </c>
      <c r="L84" s="76">
        <f t="shared" si="9"/>
        <v>1.69875</v>
      </c>
      <c r="M84" s="77" t="s">
        <v>124</v>
      </c>
      <c r="N84" s="78">
        <f t="shared" si="7"/>
        <v>0.03465</v>
      </c>
    </row>
    <row r="85" s="2" customFormat="1" customHeight="1" spans="1:14">
      <c r="A85" s="22" t="s">
        <v>34</v>
      </c>
      <c r="B85" s="23" t="s">
        <v>90</v>
      </c>
      <c r="C85" s="22" t="s">
        <v>36</v>
      </c>
      <c r="D85" s="134" t="s">
        <v>91</v>
      </c>
      <c r="E85" s="35" t="s">
        <v>92</v>
      </c>
      <c r="F85" s="27" t="s">
        <v>39</v>
      </c>
      <c r="G85" s="27">
        <v>6533</v>
      </c>
      <c r="H85" s="28"/>
      <c r="I85" s="75">
        <v>1800</v>
      </c>
      <c r="J85" s="42" t="s">
        <v>205</v>
      </c>
      <c r="K85" s="76">
        <f t="shared" si="8"/>
        <v>12.33</v>
      </c>
      <c r="L85" s="76">
        <f t="shared" si="9"/>
        <v>12.83</v>
      </c>
      <c r="M85" s="77" t="s">
        <v>124</v>
      </c>
      <c r="N85" s="78">
        <f t="shared" si="7"/>
        <v>0.03465</v>
      </c>
    </row>
    <row r="86" s="2" customFormat="1" customHeight="1" spans="1:14">
      <c r="A86" s="29"/>
      <c r="B86" s="30"/>
      <c r="C86" s="29"/>
      <c r="D86" s="29"/>
      <c r="E86" s="36"/>
      <c r="F86" s="34"/>
      <c r="G86" s="34"/>
      <c r="H86" s="28"/>
      <c r="I86" s="75">
        <v>1800</v>
      </c>
      <c r="J86" s="42" t="s">
        <v>206</v>
      </c>
      <c r="K86" s="76">
        <f t="shared" si="8"/>
        <v>12.33</v>
      </c>
      <c r="L86" s="76">
        <f t="shared" si="9"/>
        <v>12.83</v>
      </c>
      <c r="M86" s="77" t="s">
        <v>124</v>
      </c>
      <c r="N86" s="78">
        <f t="shared" si="7"/>
        <v>0.03465</v>
      </c>
    </row>
    <row r="87" s="2" customFormat="1" customHeight="1" spans="1:14">
      <c r="A87" s="29"/>
      <c r="B87" s="30"/>
      <c r="C87" s="29"/>
      <c r="D87" s="29"/>
      <c r="E87" s="36"/>
      <c r="F87" s="34"/>
      <c r="G87" s="34"/>
      <c r="H87" s="28"/>
      <c r="I87" s="75">
        <v>175</v>
      </c>
      <c r="J87" s="42" t="s">
        <v>207</v>
      </c>
      <c r="K87" s="76">
        <f t="shared" si="8"/>
        <v>1.19875</v>
      </c>
      <c r="L87" s="76">
        <f t="shared" si="9"/>
        <v>1.69875</v>
      </c>
      <c r="M87" s="77" t="s">
        <v>124</v>
      </c>
      <c r="N87" s="78">
        <f t="shared" si="7"/>
        <v>0.03465</v>
      </c>
    </row>
    <row r="88" s="2" customFormat="1" customHeight="1" spans="1:14">
      <c r="A88" s="22" t="s">
        <v>34</v>
      </c>
      <c r="B88" s="23" t="s">
        <v>90</v>
      </c>
      <c r="C88" s="22" t="s">
        <v>36</v>
      </c>
      <c r="D88" s="134" t="s">
        <v>94</v>
      </c>
      <c r="E88" s="35" t="s">
        <v>92</v>
      </c>
      <c r="F88" s="26" t="s">
        <v>44</v>
      </c>
      <c r="G88" s="27">
        <v>7633</v>
      </c>
      <c r="H88" s="28"/>
      <c r="I88" s="80">
        <v>1800</v>
      </c>
      <c r="J88" s="42" t="s">
        <v>208</v>
      </c>
      <c r="K88" s="76">
        <f t="shared" si="8"/>
        <v>12.33</v>
      </c>
      <c r="L88" s="76">
        <f t="shared" si="9"/>
        <v>12.83</v>
      </c>
      <c r="M88" s="77" t="s">
        <v>124</v>
      </c>
      <c r="N88" s="78">
        <f t="shared" si="7"/>
        <v>0.03465</v>
      </c>
    </row>
    <row r="89" s="2" customFormat="1" customHeight="1" spans="1:14">
      <c r="A89" s="29"/>
      <c r="B89" s="30"/>
      <c r="C89" s="29"/>
      <c r="D89" s="29"/>
      <c r="E89" s="36"/>
      <c r="F89" s="33"/>
      <c r="G89" s="34"/>
      <c r="H89" s="28"/>
      <c r="I89" s="80">
        <v>1800</v>
      </c>
      <c r="J89" s="42" t="s">
        <v>209</v>
      </c>
      <c r="K89" s="76">
        <f t="shared" si="8"/>
        <v>12.33</v>
      </c>
      <c r="L89" s="76">
        <f t="shared" si="9"/>
        <v>12.83</v>
      </c>
      <c r="M89" s="77" t="s">
        <v>124</v>
      </c>
      <c r="N89" s="78">
        <f t="shared" si="7"/>
        <v>0.03465</v>
      </c>
    </row>
    <row r="90" s="2" customFormat="1" customHeight="1" spans="1:14">
      <c r="A90" s="29"/>
      <c r="B90" s="30"/>
      <c r="C90" s="29"/>
      <c r="D90" s="29"/>
      <c r="E90" s="36"/>
      <c r="F90" s="33"/>
      <c r="G90" s="34"/>
      <c r="H90" s="28"/>
      <c r="I90" s="80">
        <v>175</v>
      </c>
      <c r="J90" s="42" t="s">
        <v>210</v>
      </c>
      <c r="K90" s="76">
        <f t="shared" si="8"/>
        <v>1.19875</v>
      </c>
      <c r="L90" s="76">
        <f t="shared" si="9"/>
        <v>1.69875</v>
      </c>
      <c r="M90" s="77" t="s">
        <v>124</v>
      </c>
      <c r="N90" s="78">
        <f t="shared" si="7"/>
        <v>0.03465</v>
      </c>
    </row>
    <row r="91" s="2" customFormat="1" customHeight="1" spans="1:14">
      <c r="A91" s="22" t="s">
        <v>34</v>
      </c>
      <c r="B91" s="23" t="s">
        <v>90</v>
      </c>
      <c r="C91" s="22" t="s">
        <v>36</v>
      </c>
      <c r="D91" s="134" t="s">
        <v>95</v>
      </c>
      <c r="E91" s="35" t="s">
        <v>92</v>
      </c>
      <c r="F91" s="26" t="s">
        <v>46</v>
      </c>
      <c r="G91" s="27">
        <v>8214</v>
      </c>
      <c r="H91" s="28"/>
      <c r="I91" s="75">
        <v>1800</v>
      </c>
      <c r="J91" s="42" t="s">
        <v>211</v>
      </c>
      <c r="K91" s="76">
        <f t="shared" si="8"/>
        <v>12.33</v>
      </c>
      <c r="L91" s="76">
        <f t="shared" si="9"/>
        <v>12.83</v>
      </c>
      <c r="M91" s="77" t="s">
        <v>124</v>
      </c>
      <c r="N91" s="78">
        <f t="shared" si="7"/>
        <v>0.03465</v>
      </c>
    </row>
    <row r="92" s="2" customFormat="1" customHeight="1" spans="1:14">
      <c r="A92" s="29"/>
      <c r="B92" s="30"/>
      <c r="C92" s="29"/>
      <c r="D92" s="29"/>
      <c r="E92" s="36"/>
      <c r="F92" s="33"/>
      <c r="G92" s="34"/>
      <c r="H92" s="28"/>
      <c r="I92" s="75">
        <v>1800</v>
      </c>
      <c r="J92" s="42" t="s">
        <v>212</v>
      </c>
      <c r="K92" s="76">
        <f t="shared" si="8"/>
        <v>12.33</v>
      </c>
      <c r="L92" s="76">
        <f t="shared" si="9"/>
        <v>12.83</v>
      </c>
      <c r="M92" s="77" t="s">
        <v>124</v>
      </c>
      <c r="N92" s="78">
        <f t="shared" si="7"/>
        <v>0.03465</v>
      </c>
    </row>
    <row r="93" s="2" customFormat="1" customHeight="1" spans="1:14">
      <c r="A93" s="29"/>
      <c r="B93" s="30"/>
      <c r="C93" s="29"/>
      <c r="D93" s="29"/>
      <c r="E93" s="36"/>
      <c r="F93" s="33"/>
      <c r="G93" s="34"/>
      <c r="H93" s="28"/>
      <c r="I93" s="75">
        <v>175</v>
      </c>
      <c r="J93" s="42" t="s">
        <v>213</v>
      </c>
      <c r="K93" s="76">
        <f t="shared" si="8"/>
        <v>1.19875</v>
      </c>
      <c r="L93" s="76">
        <f t="shared" si="9"/>
        <v>1.69875</v>
      </c>
      <c r="M93" s="77" t="s">
        <v>124</v>
      </c>
      <c r="N93" s="78">
        <f t="shared" si="7"/>
        <v>0.03465</v>
      </c>
    </row>
    <row r="94" s="2" customFormat="1" customHeight="1" spans="1:14">
      <c r="A94" s="22" t="s">
        <v>34</v>
      </c>
      <c r="B94" s="23" t="s">
        <v>90</v>
      </c>
      <c r="C94" s="22" t="s">
        <v>36</v>
      </c>
      <c r="D94" s="134" t="s">
        <v>96</v>
      </c>
      <c r="E94" s="35" t="s">
        <v>92</v>
      </c>
      <c r="F94" s="26" t="s">
        <v>48</v>
      </c>
      <c r="G94" s="27">
        <v>7645</v>
      </c>
      <c r="H94" s="28"/>
      <c r="I94" s="80">
        <v>1800</v>
      </c>
      <c r="J94" s="42" t="s">
        <v>214</v>
      </c>
      <c r="K94" s="76">
        <f t="shared" si="8"/>
        <v>12.33</v>
      </c>
      <c r="L94" s="76">
        <f t="shared" si="9"/>
        <v>12.83</v>
      </c>
      <c r="M94" s="77" t="s">
        <v>124</v>
      </c>
      <c r="N94" s="78">
        <f t="shared" si="7"/>
        <v>0.03465</v>
      </c>
    </row>
    <row r="95" s="2" customFormat="1" customHeight="1" spans="1:14">
      <c r="A95" s="29"/>
      <c r="B95" s="30"/>
      <c r="C95" s="29"/>
      <c r="D95" s="29"/>
      <c r="E95" s="36"/>
      <c r="F95" s="33"/>
      <c r="G95" s="34"/>
      <c r="H95" s="28"/>
      <c r="I95" s="80">
        <v>1800</v>
      </c>
      <c r="J95" s="42" t="s">
        <v>215</v>
      </c>
      <c r="K95" s="76">
        <f t="shared" si="8"/>
        <v>12.33</v>
      </c>
      <c r="L95" s="76">
        <f t="shared" si="9"/>
        <v>12.83</v>
      </c>
      <c r="M95" s="77" t="s">
        <v>124</v>
      </c>
      <c r="N95" s="78">
        <f t="shared" si="7"/>
        <v>0.03465</v>
      </c>
    </row>
    <row r="96" s="2" customFormat="1" customHeight="1" spans="1:14">
      <c r="A96" s="29"/>
      <c r="B96" s="30"/>
      <c r="C96" s="29"/>
      <c r="D96" s="29"/>
      <c r="E96" s="36"/>
      <c r="F96" s="33"/>
      <c r="G96" s="34"/>
      <c r="H96" s="28"/>
      <c r="I96" s="80">
        <v>175</v>
      </c>
      <c r="J96" s="42" t="s">
        <v>216</v>
      </c>
      <c r="K96" s="76">
        <f t="shared" si="8"/>
        <v>1.19875</v>
      </c>
      <c r="L96" s="76">
        <f t="shared" si="9"/>
        <v>1.69875</v>
      </c>
      <c r="M96" s="77" t="s">
        <v>124</v>
      </c>
      <c r="N96" s="78">
        <f t="shared" si="7"/>
        <v>0.03465</v>
      </c>
    </row>
    <row r="97" s="2" customFormat="1" customHeight="1" spans="1:14">
      <c r="A97" s="22" t="s">
        <v>34</v>
      </c>
      <c r="B97" s="23" t="s">
        <v>90</v>
      </c>
      <c r="C97" s="22" t="s">
        <v>36</v>
      </c>
      <c r="D97" s="134" t="s">
        <v>97</v>
      </c>
      <c r="E97" s="35" t="s">
        <v>92</v>
      </c>
      <c r="F97" s="26" t="s">
        <v>50</v>
      </c>
      <c r="G97" s="27">
        <v>7155</v>
      </c>
      <c r="H97" s="28"/>
      <c r="I97" s="75">
        <v>1800</v>
      </c>
      <c r="J97" s="42" t="s">
        <v>217</v>
      </c>
      <c r="K97" s="76">
        <f t="shared" si="8"/>
        <v>12.33</v>
      </c>
      <c r="L97" s="76">
        <f t="shared" si="9"/>
        <v>12.83</v>
      </c>
      <c r="M97" s="77" t="s">
        <v>124</v>
      </c>
      <c r="N97" s="78">
        <f t="shared" si="7"/>
        <v>0.03465</v>
      </c>
    </row>
    <row r="98" s="2" customFormat="1" customHeight="1" spans="1:14">
      <c r="A98" s="29"/>
      <c r="B98" s="30"/>
      <c r="C98" s="29"/>
      <c r="D98" s="29"/>
      <c r="E98" s="36"/>
      <c r="F98" s="33"/>
      <c r="G98" s="34"/>
      <c r="H98" s="28"/>
      <c r="I98" s="75">
        <v>1800</v>
      </c>
      <c r="J98" s="42" t="s">
        <v>218</v>
      </c>
      <c r="K98" s="76">
        <f t="shared" si="8"/>
        <v>12.33</v>
      </c>
      <c r="L98" s="76">
        <f t="shared" si="9"/>
        <v>12.83</v>
      </c>
      <c r="M98" s="77" t="s">
        <v>124</v>
      </c>
      <c r="N98" s="78">
        <f t="shared" si="7"/>
        <v>0.03465</v>
      </c>
    </row>
    <row r="99" s="2" customFormat="1" customHeight="1" spans="1:14">
      <c r="A99" s="29"/>
      <c r="B99" s="30"/>
      <c r="C99" s="29"/>
      <c r="D99" s="29"/>
      <c r="E99" s="36"/>
      <c r="F99" s="33"/>
      <c r="G99" s="34"/>
      <c r="H99" s="28"/>
      <c r="I99" s="75">
        <v>175</v>
      </c>
      <c r="J99" s="42" t="s">
        <v>219</v>
      </c>
      <c r="K99" s="76">
        <f t="shared" si="8"/>
        <v>1.19875</v>
      </c>
      <c r="L99" s="76">
        <f t="shared" si="9"/>
        <v>1.69875</v>
      </c>
      <c r="M99" s="77" t="s">
        <v>124</v>
      </c>
      <c r="N99" s="78">
        <f t="shared" si="7"/>
        <v>0.03465</v>
      </c>
    </row>
    <row r="100" s="2" customFormat="1" customHeight="1" spans="1:14">
      <c r="A100" s="22" t="s">
        <v>34</v>
      </c>
      <c r="B100" s="23" t="s">
        <v>90</v>
      </c>
      <c r="C100" s="22" t="s">
        <v>36</v>
      </c>
      <c r="D100" s="134" t="s">
        <v>99</v>
      </c>
      <c r="E100" s="35" t="s">
        <v>92</v>
      </c>
      <c r="F100" s="26" t="s">
        <v>54</v>
      </c>
      <c r="G100" s="27">
        <v>6454</v>
      </c>
      <c r="H100" s="28"/>
      <c r="I100" s="80">
        <v>1800</v>
      </c>
      <c r="J100" s="42" t="s">
        <v>220</v>
      </c>
      <c r="K100" s="76">
        <f t="shared" si="8"/>
        <v>12.33</v>
      </c>
      <c r="L100" s="76">
        <f t="shared" si="9"/>
        <v>12.83</v>
      </c>
      <c r="M100" s="77" t="s">
        <v>124</v>
      </c>
      <c r="N100" s="78">
        <f t="shared" si="7"/>
        <v>0.03465</v>
      </c>
    </row>
    <row r="101" s="2" customFormat="1" customHeight="1" spans="1:14">
      <c r="A101" s="29"/>
      <c r="B101" s="30"/>
      <c r="C101" s="29"/>
      <c r="D101" s="29"/>
      <c r="E101" s="36"/>
      <c r="F101" s="33"/>
      <c r="G101" s="34"/>
      <c r="H101" s="37"/>
      <c r="I101" s="80">
        <v>1800</v>
      </c>
      <c r="J101" s="42" t="s">
        <v>221</v>
      </c>
      <c r="K101" s="76">
        <f t="shared" si="8"/>
        <v>12.33</v>
      </c>
      <c r="L101" s="76">
        <f t="shared" si="9"/>
        <v>12.83</v>
      </c>
      <c r="M101" s="77" t="s">
        <v>124</v>
      </c>
      <c r="N101" s="78">
        <f t="shared" si="7"/>
        <v>0.03465</v>
      </c>
    </row>
    <row r="102" s="2" customFormat="1" customHeight="1" spans="1:14">
      <c r="A102" s="29"/>
      <c r="B102" s="30"/>
      <c r="C102" s="29"/>
      <c r="D102" s="29"/>
      <c r="E102" s="36"/>
      <c r="F102" s="33"/>
      <c r="G102" s="34"/>
      <c r="H102" s="37"/>
      <c r="I102" s="80">
        <v>175</v>
      </c>
      <c r="J102" s="42" t="s">
        <v>222</v>
      </c>
      <c r="K102" s="76">
        <f t="shared" si="8"/>
        <v>1.19875</v>
      </c>
      <c r="L102" s="76">
        <f t="shared" si="9"/>
        <v>1.69875</v>
      </c>
      <c r="M102" s="77" t="s">
        <v>124</v>
      </c>
      <c r="N102" s="78">
        <f>0.63*0.25*0.22</f>
        <v>0.03465</v>
      </c>
    </row>
    <row r="103" s="2" customFormat="1" customHeight="1" spans="1:14">
      <c r="A103" s="22" t="s">
        <v>34</v>
      </c>
      <c r="B103" s="23" t="s">
        <v>111</v>
      </c>
      <c r="C103" s="24" t="s">
        <v>36</v>
      </c>
      <c r="D103" s="22"/>
      <c r="E103" s="38" t="s">
        <v>112</v>
      </c>
      <c r="F103" s="27" t="s">
        <v>39</v>
      </c>
      <c r="G103" s="39">
        <v>28712</v>
      </c>
      <c r="H103" s="28"/>
      <c r="I103" s="75">
        <v>7000</v>
      </c>
      <c r="J103" s="42" t="s">
        <v>223</v>
      </c>
      <c r="K103" s="76">
        <f>I103*0.002212</f>
        <v>15.484</v>
      </c>
      <c r="L103" s="76">
        <f t="shared" si="9"/>
        <v>15.984</v>
      </c>
      <c r="M103" s="77" t="s">
        <v>114</v>
      </c>
      <c r="N103" s="78">
        <f t="shared" ref="N103:N108" si="10">0.69*0.25*0.19</f>
        <v>0.032775</v>
      </c>
    </row>
    <row r="104" s="2" customFormat="1" customHeight="1" spans="1:14">
      <c r="A104" s="29"/>
      <c r="B104" s="30"/>
      <c r="C104" s="31"/>
      <c r="D104" s="29"/>
      <c r="E104" s="40"/>
      <c r="F104" s="34"/>
      <c r="G104" s="41"/>
      <c r="H104" s="37"/>
      <c r="I104" s="75">
        <v>7000</v>
      </c>
      <c r="J104" s="42" t="s">
        <v>224</v>
      </c>
      <c r="K104" s="76">
        <f>I104*0.002212</f>
        <v>15.484</v>
      </c>
      <c r="L104" s="76">
        <f t="shared" si="9"/>
        <v>15.984</v>
      </c>
      <c r="M104" s="77" t="s">
        <v>114</v>
      </c>
      <c r="N104" s="78">
        <f t="shared" si="10"/>
        <v>0.032775</v>
      </c>
    </row>
    <row r="105" s="2" customFormat="1" customHeight="1" spans="1:14">
      <c r="A105" s="45"/>
      <c r="B105" s="46"/>
      <c r="C105" s="47"/>
      <c r="D105" s="45"/>
      <c r="E105" s="48"/>
      <c r="F105" s="91"/>
      <c r="G105" s="95"/>
      <c r="H105" s="37"/>
      <c r="I105" s="75">
        <v>1100</v>
      </c>
      <c r="J105" s="42" t="s">
        <v>225</v>
      </c>
      <c r="K105" s="76">
        <f>I105*0.002212</f>
        <v>2.4332</v>
      </c>
      <c r="L105" s="76">
        <f t="shared" si="9"/>
        <v>2.9332</v>
      </c>
      <c r="M105" s="77" t="s">
        <v>114</v>
      </c>
      <c r="N105" s="78">
        <f t="shared" si="10"/>
        <v>0.032775</v>
      </c>
    </row>
    <row r="106" s="2" customFormat="1" customHeight="1" spans="1:14">
      <c r="A106" s="22" t="s">
        <v>34</v>
      </c>
      <c r="B106" s="23" t="s">
        <v>111</v>
      </c>
      <c r="C106" s="24" t="s">
        <v>36</v>
      </c>
      <c r="D106" s="22"/>
      <c r="E106" s="38" t="s">
        <v>112</v>
      </c>
      <c r="F106" s="26" t="s">
        <v>44</v>
      </c>
      <c r="G106" s="39">
        <v>36104</v>
      </c>
      <c r="H106" s="28"/>
      <c r="I106" s="80">
        <v>7000</v>
      </c>
      <c r="J106" s="42" t="s">
        <v>226</v>
      </c>
      <c r="K106" s="76">
        <f>I106*0.002212</f>
        <v>15.484</v>
      </c>
      <c r="L106" s="76">
        <f t="shared" si="9"/>
        <v>15.984</v>
      </c>
      <c r="M106" s="77" t="s">
        <v>114</v>
      </c>
      <c r="N106" s="78">
        <f t="shared" si="10"/>
        <v>0.032775</v>
      </c>
    </row>
    <row r="107" s="2" customFormat="1" customHeight="1" spans="1:14">
      <c r="A107" s="29"/>
      <c r="B107" s="30"/>
      <c r="C107" s="31"/>
      <c r="D107" s="29"/>
      <c r="E107" s="40"/>
      <c r="F107" s="33"/>
      <c r="G107" s="41"/>
      <c r="H107" s="37"/>
      <c r="I107" s="80">
        <v>7000</v>
      </c>
      <c r="J107" s="42" t="s">
        <v>227</v>
      </c>
      <c r="K107" s="76">
        <f>I107*0.002212</f>
        <v>15.484</v>
      </c>
      <c r="L107" s="76">
        <f t="shared" si="9"/>
        <v>15.984</v>
      </c>
      <c r="M107" s="77" t="s">
        <v>114</v>
      </c>
      <c r="N107" s="78">
        <f t="shared" si="10"/>
        <v>0.032775</v>
      </c>
    </row>
    <row r="108" s="2" customFormat="1" customHeight="1" spans="1:14">
      <c r="A108" s="29"/>
      <c r="B108" s="30"/>
      <c r="C108" s="31"/>
      <c r="D108" s="29"/>
      <c r="E108" s="40"/>
      <c r="F108" s="33"/>
      <c r="G108" s="41"/>
      <c r="H108" s="37"/>
      <c r="I108" s="80">
        <v>7000</v>
      </c>
      <c r="J108" s="42" t="s">
        <v>228</v>
      </c>
      <c r="K108" s="76">
        <f t="shared" ref="K108:K116" si="11">I108*0.002212</f>
        <v>15.484</v>
      </c>
      <c r="L108" s="76">
        <f t="shared" ref="L108:L116" si="12">K108+0.5</f>
        <v>15.984</v>
      </c>
      <c r="M108" s="77" t="s">
        <v>114</v>
      </c>
      <c r="N108" s="78">
        <f t="shared" si="10"/>
        <v>0.032775</v>
      </c>
    </row>
    <row r="109" s="2" customFormat="1" customHeight="1" spans="1:14">
      <c r="A109" s="45"/>
      <c r="B109" s="46"/>
      <c r="C109" s="47"/>
      <c r="D109" s="45"/>
      <c r="E109" s="48"/>
      <c r="F109" s="49"/>
      <c r="G109" s="95"/>
      <c r="H109" s="37"/>
      <c r="I109" s="80">
        <v>7000</v>
      </c>
      <c r="J109" s="42" t="s">
        <v>229</v>
      </c>
      <c r="K109" s="76">
        <f t="shared" si="11"/>
        <v>15.484</v>
      </c>
      <c r="L109" s="76">
        <f t="shared" si="12"/>
        <v>15.984</v>
      </c>
      <c r="M109" s="77" t="s">
        <v>114</v>
      </c>
      <c r="N109" s="78">
        <f t="shared" ref="N109:N117" si="13">0.69*0.25*0.19</f>
        <v>0.032775</v>
      </c>
    </row>
    <row r="110" s="2" customFormat="1" customHeight="1" spans="1:14">
      <c r="A110" s="22" t="s">
        <v>34</v>
      </c>
      <c r="B110" s="23" t="s">
        <v>111</v>
      </c>
      <c r="C110" s="24" t="s">
        <v>36</v>
      </c>
      <c r="D110" s="22"/>
      <c r="E110" s="38" t="s">
        <v>112</v>
      </c>
      <c r="F110" s="26" t="s">
        <v>46</v>
      </c>
      <c r="G110" s="39">
        <v>43997</v>
      </c>
      <c r="H110" s="42"/>
      <c r="I110" s="75">
        <v>7000</v>
      </c>
      <c r="J110" s="42" t="s">
        <v>230</v>
      </c>
      <c r="K110" s="76">
        <f t="shared" si="11"/>
        <v>15.484</v>
      </c>
      <c r="L110" s="76">
        <f t="shared" si="12"/>
        <v>15.984</v>
      </c>
      <c r="M110" s="77" t="s">
        <v>114</v>
      </c>
      <c r="N110" s="78">
        <f t="shared" si="13"/>
        <v>0.032775</v>
      </c>
    </row>
    <row r="111" s="2" customFormat="1" customHeight="1" spans="1:14">
      <c r="A111" s="29"/>
      <c r="B111" s="30"/>
      <c r="C111" s="31"/>
      <c r="D111" s="29"/>
      <c r="E111" s="40"/>
      <c r="F111" s="33"/>
      <c r="G111" s="41"/>
      <c r="H111" s="42"/>
      <c r="I111" s="75">
        <v>7000</v>
      </c>
      <c r="J111" s="42" t="s">
        <v>231</v>
      </c>
      <c r="K111" s="76">
        <f t="shared" si="11"/>
        <v>15.484</v>
      </c>
      <c r="L111" s="76">
        <f t="shared" si="12"/>
        <v>15.984</v>
      </c>
      <c r="M111" s="77" t="s">
        <v>114</v>
      </c>
      <c r="N111" s="78">
        <f t="shared" si="13"/>
        <v>0.032775</v>
      </c>
    </row>
    <row r="112" s="2" customFormat="1" customHeight="1" spans="1:14">
      <c r="A112" s="29"/>
      <c r="B112" s="30"/>
      <c r="C112" s="31"/>
      <c r="D112" s="29"/>
      <c r="E112" s="40"/>
      <c r="F112" s="33"/>
      <c r="G112" s="41"/>
      <c r="H112" s="42"/>
      <c r="I112" s="75">
        <v>7000</v>
      </c>
      <c r="J112" s="42" t="s">
        <v>232</v>
      </c>
      <c r="K112" s="76">
        <f t="shared" si="11"/>
        <v>15.484</v>
      </c>
      <c r="L112" s="76">
        <f t="shared" si="12"/>
        <v>15.984</v>
      </c>
      <c r="M112" s="77" t="s">
        <v>114</v>
      </c>
      <c r="N112" s="78">
        <f t="shared" si="13"/>
        <v>0.032775</v>
      </c>
    </row>
    <row r="113" s="2" customFormat="1" customHeight="1" spans="1:14">
      <c r="A113" s="29"/>
      <c r="B113" s="30"/>
      <c r="C113" s="31"/>
      <c r="D113" s="29"/>
      <c r="E113" s="40"/>
      <c r="F113" s="33"/>
      <c r="G113" s="41"/>
      <c r="H113" s="42"/>
      <c r="I113" s="75">
        <v>7000</v>
      </c>
      <c r="J113" s="42" t="s">
        <v>233</v>
      </c>
      <c r="K113" s="76">
        <f t="shared" si="11"/>
        <v>15.484</v>
      </c>
      <c r="L113" s="76">
        <f t="shared" si="12"/>
        <v>15.984</v>
      </c>
      <c r="M113" s="77" t="s">
        <v>114</v>
      </c>
      <c r="N113" s="78">
        <f t="shared" si="13"/>
        <v>0.032775</v>
      </c>
    </row>
    <row r="114" s="2" customFormat="1" customHeight="1" spans="1:14">
      <c r="A114" s="29"/>
      <c r="B114" s="30"/>
      <c r="C114" s="31"/>
      <c r="D114" s="29"/>
      <c r="E114" s="40"/>
      <c r="F114" s="33"/>
      <c r="G114" s="41"/>
      <c r="H114" s="42"/>
      <c r="I114" s="75">
        <v>7000</v>
      </c>
      <c r="J114" s="42" t="s">
        <v>234</v>
      </c>
      <c r="K114" s="76">
        <f t="shared" si="11"/>
        <v>15.484</v>
      </c>
      <c r="L114" s="76">
        <f t="shared" si="12"/>
        <v>15.984</v>
      </c>
      <c r="M114" s="77" t="s">
        <v>114</v>
      </c>
      <c r="N114" s="78">
        <f t="shared" si="13"/>
        <v>0.032775</v>
      </c>
    </row>
    <row r="115" s="2" customFormat="1" customHeight="1" spans="1:14">
      <c r="A115" s="29"/>
      <c r="B115" s="30"/>
      <c r="C115" s="31"/>
      <c r="D115" s="29"/>
      <c r="E115" s="40"/>
      <c r="F115" s="33"/>
      <c r="G115" s="41"/>
      <c r="H115" s="42"/>
      <c r="I115" s="75">
        <v>7000</v>
      </c>
      <c r="J115" s="42" t="s">
        <v>235</v>
      </c>
      <c r="K115" s="76">
        <f t="shared" si="11"/>
        <v>15.484</v>
      </c>
      <c r="L115" s="76">
        <f t="shared" si="12"/>
        <v>15.984</v>
      </c>
      <c r="M115" s="77" t="s">
        <v>114</v>
      </c>
      <c r="N115" s="78">
        <f t="shared" si="13"/>
        <v>0.032775</v>
      </c>
    </row>
    <row r="116" s="2" customFormat="1" customHeight="1" spans="1:14">
      <c r="A116" s="45"/>
      <c r="B116" s="46"/>
      <c r="C116" s="47"/>
      <c r="D116" s="45"/>
      <c r="E116" s="48"/>
      <c r="F116" s="49"/>
      <c r="G116" s="95"/>
      <c r="H116" s="42">
        <v>103</v>
      </c>
      <c r="I116" s="75">
        <v>2100</v>
      </c>
      <c r="J116" s="42" t="s">
        <v>236</v>
      </c>
      <c r="K116" s="76">
        <f t="shared" si="11"/>
        <v>4.6452</v>
      </c>
      <c r="L116" s="76">
        <f t="shared" si="12"/>
        <v>5.1452</v>
      </c>
      <c r="M116" s="77" t="s">
        <v>114</v>
      </c>
      <c r="N116" s="78">
        <f t="shared" si="13"/>
        <v>0.032775</v>
      </c>
    </row>
    <row r="117" s="2" customFormat="1" customHeight="1" spans="1:14">
      <c r="A117" s="22" t="s">
        <v>34</v>
      </c>
      <c r="B117" s="23" t="s">
        <v>111</v>
      </c>
      <c r="C117" s="24" t="s">
        <v>36</v>
      </c>
      <c r="D117" s="22"/>
      <c r="E117" s="38" t="s">
        <v>112</v>
      </c>
      <c r="F117" s="26" t="s">
        <v>48</v>
      </c>
      <c r="G117" s="37">
        <v>42334</v>
      </c>
      <c r="H117" s="42"/>
      <c r="I117" s="80">
        <v>7000</v>
      </c>
      <c r="J117" s="42" t="s">
        <v>237</v>
      </c>
      <c r="K117" s="76">
        <f t="shared" ref="K116:K127" si="14">I117*0.002212</f>
        <v>15.484</v>
      </c>
      <c r="L117" s="76">
        <f t="shared" ref="L116:L127" si="15">K117+0.5</f>
        <v>15.984</v>
      </c>
      <c r="M117" s="77" t="s">
        <v>114</v>
      </c>
      <c r="N117" s="78">
        <f t="shared" si="13"/>
        <v>0.032775</v>
      </c>
    </row>
    <row r="118" s="2" customFormat="1" customHeight="1" spans="1:14">
      <c r="A118" s="29"/>
      <c r="B118" s="30"/>
      <c r="C118" s="31"/>
      <c r="D118" s="29"/>
      <c r="E118" s="40"/>
      <c r="F118" s="33"/>
      <c r="G118" s="43"/>
      <c r="H118" s="42"/>
      <c r="I118" s="80">
        <v>7000</v>
      </c>
      <c r="J118" s="42" t="s">
        <v>238</v>
      </c>
      <c r="K118" s="76">
        <f t="shared" si="14"/>
        <v>15.484</v>
      </c>
      <c r="L118" s="76">
        <f t="shared" si="15"/>
        <v>15.984</v>
      </c>
      <c r="M118" s="77" t="s">
        <v>114</v>
      </c>
      <c r="N118" s="78">
        <f t="shared" ref="N118:N127" si="16">0.69*0.25*0.19</f>
        <v>0.032775</v>
      </c>
    </row>
    <row r="119" s="2" customFormat="1" customHeight="1" spans="1:14">
      <c r="A119" s="29"/>
      <c r="B119" s="30"/>
      <c r="C119" s="31"/>
      <c r="D119" s="29"/>
      <c r="E119" s="40"/>
      <c r="F119" s="33"/>
      <c r="G119" s="43"/>
      <c r="H119" s="42"/>
      <c r="I119" s="80">
        <v>7000</v>
      </c>
      <c r="J119" s="42" t="s">
        <v>239</v>
      </c>
      <c r="K119" s="76">
        <f t="shared" si="14"/>
        <v>15.484</v>
      </c>
      <c r="L119" s="76">
        <f t="shared" si="15"/>
        <v>15.984</v>
      </c>
      <c r="M119" s="77" t="s">
        <v>114</v>
      </c>
      <c r="N119" s="78">
        <f t="shared" si="16"/>
        <v>0.032775</v>
      </c>
    </row>
    <row r="120" s="2" customFormat="1" customHeight="1" spans="1:14">
      <c r="A120" s="45"/>
      <c r="B120" s="46"/>
      <c r="C120" s="47"/>
      <c r="D120" s="45"/>
      <c r="E120" s="48"/>
      <c r="F120" s="49"/>
      <c r="G120" s="50"/>
      <c r="H120" s="42"/>
      <c r="I120" s="80">
        <v>1650</v>
      </c>
      <c r="J120" s="42" t="s">
        <v>240</v>
      </c>
      <c r="K120" s="76">
        <f t="shared" si="14"/>
        <v>3.6498</v>
      </c>
      <c r="L120" s="76">
        <f t="shared" si="15"/>
        <v>4.1498</v>
      </c>
      <c r="M120" s="77" t="s">
        <v>114</v>
      </c>
      <c r="N120" s="78">
        <f t="shared" si="16"/>
        <v>0.032775</v>
      </c>
    </row>
    <row r="121" s="2" customFormat="1" customHeight="1" spans="1:14">
      <c r="A121" s="22" t="s">
        <v>34</v>
      </c>
      <c r="B121" s="23" t="s">
        <v>111</v>
      </c>
      <c r="C121" s="24" t="s">
        <v>36</v>
      </c>
      <c r="D121" s="22"/>
      <c r="E121" s="38" t="s">
        <v>112</v>
      </c>
      <c r="F121" s="26" t="s">
        <v>50</v>
      </c>
      <c r="G121" s="37">
        <v>36263</v>
      </c>
      <c r="H121" s="42"/>
      <c r="I121" s="75">
        <v>7000</v>
      </c>
      <c r="J121" s="42" t="s">
        <v>241</v>
      </c>
      <c r="K121" s="76">
        <f t="shared" si="14"/>
        <v>15.484</v>
      </c>
      <c r="L121" s="76">
        <f t="shared" si="15"/>
        <v>15.984</v>
      </c>
      <c r="M121" s="77" t="s">
        <v>114</v>
      </c>
      <c r="N121" s="78">
        <f t="shared" si="16"/>
        <v>0.032775</v>
      </c>
    </row>
    <row r="122" s="2" customFormat="1" customHeight="1" spans="1:14">
      <c r="A122" s="29"/>
      <c r="B122" s="30"/>
      <c r="C122" s="31"/>
      <c r="D122" s="29"/>
      <c r="E122" s="40"/>
      <c r="F122" s="33"/>
      <c r="G122" s="43"/>
      <c r="H122" s="42"/>
      <c r="I122" s="75">
        <v>7000</v>
      </c>
      <c r="J122" s="42" t="s">
        <v>242</v>
      </c>
      <c r="K122" s="76">
        <f t="shared" si="14"/>
        <v>15.484</v>
      </c>
      <c r="L122" s="76">
        <f t="shared" si="15"/>
        <v>15.984</v>
      </c>
      <c r="M122" s="77" t="s">
        <v>114</v>
      </c>
      <c r="N122" s="78">
        <f t="shared" si="16"/>
        <v>0.032775</v>
      </c>
    </row>
    <row r="123" s="2" customFormat="1" customHeight="1" spans="1:14">
      <c r="A123" s="45"/>
      <c r="B123" s="46"/>
      <c r="C123" s="47"/>
      <c r="D123" s="45"/>
      <c r="E123" s="48"/>
      <c r="F123" s="49"/>
      <c r="G123" s="50"/>
      <c r="H123" s="42"/>
      <c r="I123" s="75">
        <v>4875</v>
      </c>
      <c r="J123" s="42" t="s">
        <v>243</v>
      </c>
      <c r="K123" s="76">
        <f t="shared" si="14"/>
        <v>10.7835</v>
      </c>
      <c r="L123" s="76">
        <f t="shared" si="15"/>
        <v>11.2835</v>
      </c>
      <c r="M123" s="77" t="s">
        <v>114</v>
      </c>
      <c r="N123" s="78">
        <f t="shared" si="16"/>
        <v>0.032775</v>
      </c>
    </row>
    <row r="124" s="2" customFormat="1" customHeight="1" spans="1:14">
      <c r="A124" s="22" t="s">
        <v>34</v>
      </c>
      <c r="B124" s="23" t="s">
        <v>111</v>
      </c>
      <c r="C124" s="24" t="s">
        <v>36</v>
      </c>
      <c r="D124" s="22"/>
      <c r="E124" s="38" t="s">
        <v>112</v>
      </c>
      <c r="F124" s="26" t="s">
        <v>54</v>
      </c>
      <c r="G124" s="37">
        <v>26601</v>
      </c>
      <c r="H124" s="42"/>
      <c r="I124" s="80">
        <v>7000</v>
      </c>
      <c r="J124" s="42" t="s">
        <v>244</v>
      </c>
      <c r="K124" s="76">
        <f t="shared" si="14"/>
        <v>15.484</v>
      </c>
      <c r="L124" s="76">
        <f t="shared" si="15"/>
        <v>15.984</v>
      </c>
      <c r="M124" s="77" t="s">
        <v>114</v>
      </c>
      <c r="N124" s="78">
        <f t="shared" si="16"/>
        <v>0.032775</v>
      </c>
    </row>
    <row r="125" s="2" customFormat="1" customHeight="1" spans="1:14">
      <c r="A125" s="29"/>
      <c r="B125" s="30"/>
      <c r="C125" s="31"/>
      <c r="D125" s="29"/>
      <c r="E125" s="40"/>
      <c r="F125" s="33"/>
      <c r="G125" s="43"/>
      <c r="H125" s="42"/>
      <c r="I125" s="80">
        <v>7000</v>
      </c>
      <c r="J125" s="42" t="s">
        <v>245</v>
      </c>
      <c r="K125" s="76">
        <f t="shared" si="14"/>
        <v>15.484</v>
      </c>
      <c r="L125" s="76">
        <f t="shared" si="15"/>
        <v>15.984</v>
      </c>
      <c r="M125" s="77" t="s">
        <v>114</v>
      </c>
      <c r="N125" s="78">
        <f t="shared" si="16"/>
        <v>0.032775</v>
      </c>
    </row>
    <row r="126" s="2" customFormat="1" customHeight="1" spans="1:14">
      <c r="A126" s="29"/>
      <c r="B126" s="30"/>
      <c r="C126" s="31"/>
      <c r="D126" s="29"/>
      <c r="E126" s="40"/>
      <c r="F126" s="33"/>
      <c r="G126" s="43"/>
      <c r="H126" s="42"/>
      <c r="I126" s="80">
        <v>7000</v>
      </c>
      <c r="J126" s="42" t="s">
        <v>246</v>
      </c>
      <c r="K126" s="76">
        <f t="shared" si="14"/>
        <v>15.484</v>
      </c>
      <c r="L126" s="76">
        <f t="shared" si="15"/>
        <v>15.984</v>
      </c>
      <c r="M126" s="77" t="s">
        <v>114</v>
      </c>
      <c r="N126" s="78">
        <f t="shared" si="16"/>
        <v>0.032775</v>
      </c>
    </row>
    <row r="127" s="2" customFormat="1" customHeight="1" spans="1:14">
      <c r="A127" s="45"/>
      <c r="B127" s="46"/>
      <c r="C127" s="47"/>
      <c r="D127" s="45"/>
      <c r="E127" s="48"/>
      <c r="F127" s="49"/>
      <c r="G127" s="50"/>
      <c r="H127" s="42">
        <v>999</v>
      </c>
      <c r="I127" s="80">
        <v>6100</v>
      </c>
      <c r="J127" s="42" t="s">
        <v>247</v>
      </c>
      <c r="K127" s="76">
        <f t="shared" si="14"/>
        <v>13.4932</v>
      </c>
      <c r="L127" s="76">
        <f t="shared" si="15"/>
        <v>13.9932</v>
      </c>
      <c r="M127" s="77" t="s">
        <v>114</v>
      </c>
      <c r="N127" s="78">
        <f t="shared" si="16"/>
        <v>0.032775</v>
      </c>
    </row>
    <row r="128" s="2" customFormat="1" customHeight="1" spans="1:14">
      <c r="A128" s="51"/>
      <c r="B128" s="52"/>
      <c r="C128" s="51"/>
      <c r="D128" s="51"/>
      <c r="E128" s="53"/>
      <c r="F128" s="54"/>
      <c r="G128" s="55"/>
      <c r="H128" s="56"/>
      <c r="I128" s="75"/>
      <c r="J128" s="81"/>
      <c r="K128" s="82"/>
      <c r="L128" s="82"/>
      <c r="M128" s="83"/>
      <c r="N128" s="84"/>
    </row>
    <row r="129" s="2" customFormat="1" ht="23" customHeight="1" spans="1:14">
      <c r="A129" s="57"/>
      <c r="B129" s="58"/>
      <c r="C129" s="57"/>
      <c r="D129" s="57"/>
      <c r="E129" s="59"/>
      <c r="F129" s="60"/>
      <c r="G129" s="61"/>
      <c r="H129" s="62"/>
      <c r="I129" s="61">
        <f>SUM(I8:I128)</f>
        <v>291112</v>
      </c>
      <c r="J129" s="86" t="s">
        <v>248</v>
      </c>
      <c r="K129" s="87">
        <f>SUM(K8:K128)</f>
        <v>1271.40085</v>
      </c>
      <c r="L129" s="87">
        <f>SUM(L8:L128)</f>
        <v>1331.40085</v>
      </c>
      <c r="M129" s="88"/>
      <c r="N129" s="71">
        <f>SUM(N8:N128)</f>
        <v>4.111125</v>
      </c>
    </row>
    <row r="130" s="1" customFormat="1" spans="8:14">
      <c r="H130" s="12"/>
      <c r="I130" s="89"/>
      <c r="J130" s="89"/>
      <c r="K130" s="68"/>
      <c r="L130" s="68"/>
      <c r="N130" s="66"/>
    </row>
    <row r="132" s="1" customFormat="1" spans="8:14">
      <c r="H132" s="63"/>
      <c r="K132" s="68"/>
      <c r="L132" s="68"/>
      <c r="N132" s="66"/>
    </row>
  </sheetData>
  <mergeCells count="214">
    <mergeCell ref="A1:M1"/>
    <mergeCell ref="A2:M2"/>
    <mergeCell ref="F3:G3"/>
    <mergeCell ref="E4:F4"/>
    <mergeCell ref="A8:A11"/>
    <mergeCell ref="A12:A16"/>
    <mergeCell ref="A17:A24"/>
    <mergeCell ref="A25:A32"/>
    <mergeCell ref="A33:A40"/>
    <mergeCell ref="A41:A44"/>
    <mergeCell ref="A45:A47"/>
    <mergeCell ref="A48:A50"/>
    <mergeCell ref="A51:A55"/>
    <mergeCell ref="A56:A60"/>
    <mergeCell ref="A61:A63"/>
    <mergeCell ref="A64:A66"/>
    <mergeCell ref="A67:A69"/>
    <mergeCell ref="A70:A72"/>
    <mergeCell ref="A73:A75"/>
    <mergeCell ref="A76:A78"/>
    <mergeCell ref="A79:A81"/>
    <mergeCell ref="A82:A84"/>
    <mergeCell ref="A85:A87"/>
    <mergeCell ref="A88:A90"/>
    <mergeCell ref="A91:A93"/>
    <mergeCell ref="A94:A96"/>
    <mergeCell ref="A97:A99"/>
    <mergeCell ref="A100:A102"/>
    <mergeCell ref="A103:A105"/>
    <mergeCell ref="A106:A109"/>
    <mergeCell ref="A110:A116"/>
    <mergeCell ref="A117:A120"/>
    <mergeCell ref="A121:A123"/>
    <mergeCell ref="A124:A127"/>
    <mergeCell ref="B8:B11"/>
    <mergeCell ref="B12:B16"/>
    <mergeCell ref="B17:B24"/>
    <mergeCell ref="B25:B32"/>
    <mergeCell ref="B33:B40"/>
    <mergeCell ref="B41:B44"/>
    <mergeCell ref="B45:B47"/>
    <mergeCell ref="B48:B50"/>
    <mergeCell ref="B51:B55"/>
    <mergeCell ref="B56:B60"/>
    <mergeCell ref="B61:B63"/>
    <mergeCell ref="B64:B66"/>
    <mergeCell ref="B67:B69"/>
    <mergeCell ref="B70:B72"/>
    <mergeCell ref="B73:B75"/>
    <mergeCell ref="B76:B78"/>
    <mergeCell ref="B79:B81"/>
    <mergeCell ref="B82:B84"/>
    <mergeCell ref="B85:B87"/>
    <mergeCell ref="B88:B90"/>
    <mergeCell ref="B91:B93"/>
    <mergeCell ref="B94:B96"/>
    <mergeCell ref="B97:B99"/>
    <mergeCell ref="B100:B102"/>
    <mergeCell ref="B103:B105"/>
    <mergeCell ref="B106:B109"/>
    <mergeCell ref="B110:B116"/>
    <mergeCell ref="B117:B120"/>
    <mergeCell ref="B121:B123"/>
    <mergeCell ref="B124:B127"/>
    <mergeCell ref="C8:C11"/>
    <mergeCell ref="C12:C16"/>
    <mergeCell ref="C17:C24"/>
    <mergeCell ref="C25:C32"/>
    <mergeCell ref="C33:C40"/>
    <mergeCell ref="C41:C44"/>
    <mergeCell ref="C45:C47"/>
    <mergeCell ref="C48:C50"/>
    <mergeCell ref="C51:C55"/>
    <mergeCell ref="C56:C60"/>
    <mergeCell ref="C61:C63"/>
    <mergeCell ref="C64:C66"/>
    <mergeCell ref="C67:C69"/>
    <mergeCell ref="C70:C72"/>
    <mergeCell ref="C73:C75"/>
    <mergeCell ref="C76:C78"/>
    <mergeCell ref="C79:C81"/>
    <mergeCell ref="C82:C84"/>
    <mergeCell ref="C85:C87"/>
    <mergeCell ref="C88:C90"/>
    <mergeCell ref="C91:C93"/>
    <mergeCell ref="C94:C96"/>
    <mergeCell ref="C97:C99"/>
    <mergeCell ref="C100:C102"/>
    <mergeCell ref="C103:C105"/>
    <mergeCell ref="C106:C109"/>
    <mergeCell ref="C110:C116"/>
    <mergeCell ref="C117:C120"/>
    <mergeCell ref="C121:C123"/>
    <mergeCell ref="C124:C127"/>
    <mergeCell ref="D8:D11"/>
    <mergeCell ref="D12:D16"/>
    <mergeCell ref="D17:D24"/>
    <mergeCell ref="D25:D32"/>
    <mergeCell ref="D33:D40"/>
    <mergeCell ref="D41:D44"/>
    <mergeCell ref="D45:D47"/>
    <mergeCell ref="D48:D50"/>
    <mergeCell ref="D51:D55"/>
    <mergeCell ref="D56:D60"/>
    <mergeCell ref="D61:D63"/>
    <mergeCell ref="D64:D66"/>
    <mergeCell ref="D67:D69"/>
    <mergeCell ref="D70:D72"/>
    <mergeCell ref="D73:D75"/>
    <mergeCell ref="D76:D78"/>
    <mergeCell ref="D79:D81"/>
    <mergeCell ref="D82:D84"/>
    <mergeCell ref="D85:D87"/>
    <mergeCell ref="D88:D90"/>
    <mergeCell ref="D91:D93"/>
    <mergeCell ref="D94:D96"/>
    <mergeCell ref="D97:D99"/>
    <mergeCell ref="D100:D102"/>
    <mergeCell ref="D103:D105"/>
    <mergeCell ref="D106:D109"/>
    <mergeCell ref="D110:D116"/>
    <mergeCell ref="D117:D120"/>
    <mergeCell ref="D121:D123"/>
    <mergeCell ref="D124:D127"/>
    <mergeCell ref="E8:E11"/>
    <mergeCell ref="E12:E16"/>
    <mergeCell ref="E17:E24"/>
    <mergeCell ref="E25:E32"/>
    <mergeCell ref="E33:E40"/>
    <mergeCell ref="E41:E44"/>
    <mergeCell ref="E45:E47"/>
    <mergeCell ref="E48:E50"/>
    <mergeCell ref="E51:E55"/>
    <mergeCell ref="E56:E60"/>
    <mergeCell ref="E61:E63"/>
    <mergeCell ref="E64:E66"/>
    <mergeCell ref="E67:E69"/>
    <mergeCell ref="E70:E72"/>
    <mergeCell ref="E73:E75"/>
    <mergeCell ref="E76:E78"/>
    <mergeCell ref="E79:E81"/>
    <mergeCell ref="E82:E84"/>
    <mergeCell ref="E85:E87"/>
    <mergeCell ref="E88:E90"/>
    <mergeCell ref="E91:E93"/>
    <mergeCell ref="E94:E96"/>
    <mergeCell ref="E97:E99"/>
    <mergeCell ref="E100:E102"/>
    <mergeCell ref="E103:E105"/>
    <mergeCell ref="E106:E109"/>
    <mergeCell ref="E110:E116"/>
    <mergeCell ref="E117:E120"/>
    <mergeCell ref="E121:E123"/>
    <mergeCell ref="E124:E127"/>
    <mergeCell ref="F8:F11"/>
    <mergeCell ref="F12:F16"/>
    <mergeCell ref="F17:F24"/>
    <mergeCell ref="F25:F32"/>
    <mergeCell ref="F33:F40"/>
    <mergeCell ref="F41:F44"/>
    <mergeCell ref="F45:F47"/>
    <mergeCell ref="F48:F50"/>
    <mergeCell ref="F51:F55"/>
    <mergeCell ref="F56:F60"/>
    <mergeCell ref="F61:F63"/>
    <mergeCell ref="F64:F66"/>
    <mergeCell ref="F67:F69"/>
    <mergeCell ref="F70:F72"/>
    <mergeCell ref="F73:F75"/>
    <mergeCell ref="F76:F78"/>
    <mergeCell ref="F79:F81"/>
    <mergeCell ref="F82:F84"/>
    <mergeCell ref="F85:F87"/>
    <mergeCell ref="F88:F90"/>
    <mergeCell ref="F91:F93"/>
    <mergeCell ref="F94:F96"/>
    <mergeCell ref="F97:F99"/>
    <mergeCell ref="F100:F102"/>
    <mergeCell ref="F103:F105"/>
    <mergeCell ref="F106:F109"/>
    <mergeCell ref="F110:F116"/>
    <mergeCell ref="F117:F120"/>
    <mergeCell ref="F121:F123"/>
    <mergeCell ref="F124:F127"/>
    <mergeCell ref="G8:G11"/>
    <mergeCell ref="G12:G16"/>
    <mergeCell ref="G17:G24"/>
    <mergeCell ref="G25:G32"/>
    <mergeCell ref="G33:G40"/>
    <mergeCell ref="G41:G44"/>
    <mergeCell ref="G45:G47"/>
    <mergeCell ref="G48:G50"/>
    <mergeCell ref="G51:G55"/>
    <mergeCell ref="G56:G60"/>
    <mergeCell ref="G61:G63"/>
    <mergeCell ref="G64:G66"/>
    <mergeCell ref="G67:G69"/>
    <mergeCell ref="G70:G72"/>
    <mergeCell ref="G73:G75"/>
    <mergeCell ref="G76:G78"/>
    <mergeCell ref="G79:G81"/>
    <mergeCell ref="G82:G84"/>
    <mergeCell ref="G85:G87"/>
    <mergeCell ref="G88:G90"/>
    <mergeCell ref="G91:G93"/>
    <mergeCell ref="G94:G96"/>
    <mergeCell ref="G97:G99"/>
    <mergeCell ref="G100:G102"/>
    <mergeCell ref="G103:G105"/>
    <mergeCell ref="G106:G109"/>
    <mergeCell ref="G110:G116"/>
    <mergeCell ref="G117:G120"/>
    <mergeCell ref="G121:G123"/>
    <mergeCell ref="G124:G127"/>
  </mergeCells>
  <printOptions horizontalCentered="1" verticalCentered="1"/>
  <pageMargins left="0.00347222222222222" right="0.00347222222222222" top="0.00347222222222222" bottom="0.00347222222222222" header="0.5" footer="0.5"/>
  <pageSetup paperSize="8" orientation="portrait" horizontalDpi="600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64"/>
  <sheetViews>
    <sheetView tabSelected="1" workbookViewId="0">
      <selection activeCell="R11" sqref="R11"/>
    </sheetView>
  </sheetViews>
  <sheetFormatPr defaultColWidth="18" defaultRowHeight="13.5"/>
  <cols>
    <col min="1" max="1" width="9.125" customWidth="1"/>
    <col min="2" max="2" width="21.625" customWidth="1"/>
    <col min="3" max="3" width="11.125" customWidth="1"/>
    <col min="4" max="4" width="10.75" customWidth="1"/>
    <col min="5" max="5" width="20.375" customWidth="1"/>
    <col min="6" max="6" width="5.5" customWidth="1"/>
    <col min="7" max="7" width="7.5" customWidth="1"/>
    <col min="8" max="8" width="7.625" customWidth="1"/>
    <col min="9" max="9" width="8.26666666666667" customWidth="1"/>
    <col min="10" max="10" width="9.875" customWidth="1"/>
    <col min="11" max="11" width="7.36666666666667" customWidth="1"/>
    <col min="12" max="12" width="10.0916666666667" customWidth="1"/>
    <col min="13" max="13" width="13.375" customWidth="1"/>
    <col min="14" max="17" width="7" customWidth="1"/>
  </cols>
  <sheetData>
    <row r="1" s="1" customFormat="1" ht="40" customHeight="1" spans="1:17">
      <c r="A1" s="3" t="s">
        <v>0</v>
      </c>
      <c r="B1" s="4"/>
      <c r="C1" s="4"/>
      <c r="D1" s="4"/>
      <c r="E1" s="4"/>
      <c r="F1" s="4"/>
      <c r="G1" s="4"/>
      <c r="H1" s="4"/>
      <c r="I1" s="64"/>
      <c r="J1" s="64"/>
      <c r="K1" s="65"/>
      <c r="L1" s="65"/>
      <c r="M1" s="4"/>
      <c r="N1" s="66"/>
      <c r="O1" s="66"/>
      <c r="P1" s="66"/>
      <c r="Q1" s="66"/>
    </row>
    <row r="2" s="1" customFormat="1" ht="25.5" spans="1:17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67"/>
      <c r="L2" s="67"/>
      <c r="M2" s="5"/>
      <c r="N2" s="66"/>
      <c r="O2" s="66"/>
      <c r="P2" s="66"/>
      <c r="Q2" s="66"/>
    </row>
    <row r="3" s="1" customFormat="1" ht="15.75" spans="5:17">
      <c r="E3" s="6" t="s">
        <v>2</v>
      </c>
      <c r="F3" s="7">
        <v>45871</v>
      </c>
      <c r="G3" s="7"/>
      <c r="H3" s="8"/>
      <c r="I3" s="63"/>
      <c r="J3" s="63"/>
      <c r="K3" s="68"/>
      <c r="L3" s="68"/>
      <c r="N3" s="66"/>
      <c r="O3" s="66"/>
      <c r="P3" s="66"/>
      <c r="Q3" s="66"/>
    </row>
    <row r="4" s="1" customFormat="1" ht="19.5" customHeight="1" spans="5:17">
      <c r="E4" s="9" t="s">
        <v>3</v>
      </c>
      <c r="F4" s="10"/>
      <c r="G4" s="11"/>
      <c r="H4" s="12"/>
      <c r="K4" s="69" t="s">
        <v>249</v>
      </c>
      <c r="L4" s="69"/>
      <c r="N4" s="66"/>
      <c r="O4" s="66"/>
      <c r="P4" s="66"/>
      <c r="Q4" s="66"/>
    </row>
    <row r="5" s="1" customFormat="1" ht="15" hidden="1" spans="2:17">
      <c r="B5" s="13"/>
      <c r="H5" s="12"/>
      <c r="K5" s="68"/>
      <c r="L5" s="68"/>
      <c r="N5" s="66"/>
      <c r="O5" s="66"/>
      <c r="P5" s="66"/>
      <c r="Q5" s="66"/>
    </row>
    <row r="6" s="2" customFormat="1" ht="38.25" spans="1:17">
      <c r="A6" s="14" t="s">
        <v>5</v>
      </c>
      <c r="B6" s="15" t="s">
        <v>6</v>
      </c>
      <c r="C6" s="15" t="s">
        <v>122</v>
      </c>
      <c r="D6" s="15" t="s">
        <v>8</v>
      </c>
      <c r="E6" s="16" t="s">
        <v>10</v>
      </c>
      <c r="F6" s="16" t="s">
        <v>11</v>
      </c>
      <c r="G6" s="17" t="s">
        <v>12</v>
      </c>
      <c r="H6" s="17" t="s">
        <v>13</v>
      </c>
      <c r="I6" s="17" t="s">
        <v>14</v>
      </c>
      <c r="J6" s="21" t="s">
        <v>15</v>
      </c>
      <c r="K6" s="70" t="s">
        <v>16</v>
      </c>
      <c r="L6" s="70" t="s">
        <v>17</v>
      </c>
      <c r="M6" s="15" t="s">
        <v>18</v>
      </c>
      <c r="N6" s="71" t="s">
        <v>19</v>
      </c>
      <c r="O6" s="72"/>
      <c r="P6" s="72"/>
      <c r="Q6" s="72"/>
    </row>
    <row r="7" s="2" customFormat="1" ht="32.25" customHeight="1" spans="1:17">
      <c r="A7" s="14" t="s">
        <v>20</v>
      </c>
      <c r="B7" s="18" t="s">
        <v>21</v>
      </c>
      <c r="C7" s="19"/>
      <c r="D7" s="20" t="s">
        <v>23</v>
      </c>
      <c r="E7" s="21" t="s">
        <v>24</v>
      </c>
      <c r="F7" s="21" t="s">
        <v>25</v>
      </c>
      <c r="G7" s="17" t="s">
        <v>26</v>
      </c>
      <c r="H7" s="17" t="s">
        <v>27</v>
      </c>
      <c r="I7" s="73" t="s">
        <v>28</v>
      </c>
      <c r="J7" s="74" t="s">
        <v>30</v>
      </c>
      <c r="K7" s="70" t="s">
        <v>31</v>
      </c>
      <c r="L7" s="70" t="s">
        <v>32</v>
      </c>
      <c r="M7" s="15" t="s">
        <v>29</v>
      </c>
      <c r="N7" s="71" t="s">
        <v>33</v>
      </c>
      <c r="O7" s="72"/>
      <c r="P7" s="72"/>
      <c r="Q7" s="72"/>
    </row>
    <row r="8" s="2" customFormat="1" ht="15" customHeight="1" spans="1:17">
      <c r="A8" s="22" t="s">
        <v>34</v>
      </c>
      <c r="B8" s="23" t="s">
        <v>35</v>
      </c>
      <c r="C8" s="134" t="s">
        <v>43</v>
      </c>
      <c r="D8" s="24" t="s">
        <v>36</v>
      </c>
      <c r="E8" s="25" t="s">
        <v>38</v>
      </c>
      <c r="F8" s="26" t="s">
        <v>44</v>
      </c>
      <c r="G8" s="27">
        <v>13400</v>
      </c>
      <c r="H8" s="28"/>
      <c r="I8" s="75">
        <v>1800</v>
      </c>
      <c r="J8" s="42" t="s">
        <v>250</v>
      </c>
      <c r="K8" s="76">
        <f>I8*0.00685</f>
        <v>12.33</v>
      </c>
      <c r="L8" s="76">
        <f>K8+0.5</f>
        <v>12.83</v>
      </c>
      <c r="M8" s="77" t="s">
        <v>124</v>
      </c>
      <c r="N8" s="78">
        <v>0.03465</v>
      </c>
      <c r="O8" s="79"/>
      <c r="P8" s="79"/>
      <c r="Q8" s="79"/>
    </row>
    <row r="9" s="2" customFormat="1" ht="15" customHeight="1" spans="1:17">
      <c r="A9" s="29"/>
      <c r="B9" s="30"/>
      <c r="C9" s="29"/>
      <c r="D9" s="31"/>
      <c r="E9" s="32"/>
      <c r="F9" s="33"/>
      <c r="G9" s="34"/>
      <c r="H9" s="28"/>
      <c r="I9" s="75">
        <v>1800</v>
      </c>
      <c r="J9" s="42" t="s">
        <v>251</v>
      </c>
      <c r="K9" s="76">
        <f t="shared" ref="K9:K40" si="0">I9*0.00685</f>
        <v>12.33</v>
      </c>
      <c r="L9" s="76">
        <f t="shared" ref="L9:L40" si="1">K9+0.5</f>
        <v>12.83</v>
      </c>
      <c r="M9" s="77" t="s">
        <v>124</v>
      </c>
      <c r="N9" s="78">
        <v>0.03465</v>
      </c>
      <c r="O9" s="79"/>
      <c r="P9" s="79"/>
      <c r="Q9" s="79"/>
    </row>
    <row r="10" s="2" customFormat="1" ht="15" customHeight="1" spans="1:17">
      <c r="A10" s="29"/>
      <c r="B10" s="30"/>
      <c r="C10" s="29"/>
      <c r="D10" s="31"/>
      <c r="E10" s="32"/>
      <c r="F10" s="33"/>
      <c r="G10" s="34"/>
      <c r="H10" s="28">
        <v>100</v>
      </c>
      <c r="I10" s="75">
        <v>1850</v>
      </c>
      <c r="J10" s="42" t="s">
        <v>252</v>
      </c>
      <c r="K10" s="76">
        <f t="shared" si="0"/>
        <v>12.6725</v>
      </c>
      <c r="L10" s="76">
        <f t="shared" si="1"/>
        <v>13.1725</v>
      </c>
      <c r="M10" s="77" t="s">
        <v>124</v>
      </c>
      <c r="N10" s="78">
        <v>0.03465</v>
      </c>
      <c r="O10" s="79"/>
      <c r="P10" s="79"/>
      <c r="Q10" s="79"/>
    </row>
    <row r="11" s="2" customFormat="1" ht="15" customHeight="1" spans="1:17">
      <c r="A11" s="22" t="s">
        <v>34</v>
      </c>
      <c r="B11" s="23" t="s">
        <v>68</v>
      </c>
      <c r="C11" s="134" t="s">
        <v>69</v>
      </c>
      <c r="D11" s="22" t="s">
        <v>36</v>
      </c>
      <c r="E11" s="35" t="s">
        <v>70</v>
      </c>
      <c r="F11" s="27" t="s">
        <v>39</v>
      </c>
      <c r="G11" s="27">
        <v>7684</v>
      </c>
      <c r="H11" s="28"/>
      <c r="I11" s="75">
        <v>1800</v>
      </c>
      <c r="J11" s="42" t="s">
        <v>253</v>
      </c>
      <c r="K11" s="76">
        <f t="shared" si="0"/>
        <v>12.33</v>
      </c>
      <c r="L11" s="76">
        <f t="shared" si="1"/>
        <v>12.83</v>
      </c>
      <c r="M11" s="77" t="s">
        <v>124</v>
      </c>
      <c r="N11" s="78">
        <v>0.03465</v>
      </c>
      <c r="O11" s="79"/>
      <c r="P11" s="79"/>
      <c r="Q11" s="79"/>
    </row>
    <row r="12" s="2" customFormat="1" ht="15" customHeight="1" spans="1:17">
      <c r="A12" s="29"/>
      <c r="B12" s="30"/>
      <c r="C12" s="29"/>
      <c r="D12" s="29"/>
      <c r="E12" s="36"/>
      <c r="F12" s="34"/>
      <c r="G12" s="34"/>
      <c r="H12" s="28">
        <v>100</v>
      </c>
      <c r="I12" s="75">
        <v>1709</v>
      </c>
      <c r="J12" s="42" t="s">
        <v>254</v>
      </c>
      <c r="K12" s="76">
        <f t="shared" si="0"/>
        <v>11.70665</v>
      </c>
      <c r="L12" s="76">
        <f t="shared" si="1"/>
        <v>12.20665</v>
      </c>
      <c r="M12" s="77" t="s">
        <v>124</v>
      </c>
      <c r="N12" s="78">
        <v>0.03465</v>
      </c>
      <c r="O12" s="79"/>
      <c r="P12" s="79"/>
      <c r="Q12" s="79"/>
    </row>
    <row r="13" s="2" customFormat="1" ht="15" customHeight="1" spans="1:17">
      <c r="A13" s="22" t="s">
        <v>34</v>
      </c>
      <c r="B13" s="23" t="s">
        <v>68</v>
      </c>
      <c r="C13" s="134" t="s">
        <v>72</v>
      </c>
      <c r="D13" s="22" t="s">
        <v>36</v>
      </c>
      <c r="E13" s="35" t="s">
        <v>70</v>
      </c>
      <c r="F13" s="26" t="s">
        <v>44</v>
      </c>
      <c r="G13" s="27">
        <v>7608</v>
      </c>
      <c r="H13" s="28"/>
      <c r="I13" s="80">
        <v>1800</v>
      </c>
      <c r="J13" s="42" t="s">
        <v>255</v>
      </c>
      <c r="K13" s="76">
        <f t="shared" si="0"/>
        <v>12.33</v>
      </c>
      <c r="L13" s="76">
        <f t="shared" si="1"/>
        <v>12.83</v>
      </c>
      <c r="M13" s="77" t="s">
        <v>124</v>
      </c>
      <c r="N13" s="78">
        <v>0.03465</v>
      </c>
      <c r="O13" s="79"/>
      <c r="P13" s="79"/>
      <c r="Q13" s="79"/>
    </row>
    <row r="14" s="2" customFormat="1" ht="15" customHeight="1" spans="1:17">
      <c r="A14" s="29"/>
      <c r="B14" s="30"/>
      <c r="C14" s="29"/>
      <c r="D14" s="29"/>
      <c r="E14" s="36"/>
      <c r="F14" s="33"/>
      <c r="G14" s="34"/>
      <c r="H14" s="28">
        <v>100</v>
      </c>
      <c r="I14" s="80">
        <v>1633</v>
      </c>
      <c r="J14" s="42" t="s">
        <v>256</v>
      </c>
      <c r="K14" s="76">
        <f t="shared" si="0"/>
        <v>11.18605</v>
      </c>
      <c r="L14" s="76">
        <f t="shared" si="1"/>
        <v>11.68605</v>
      </c>
      <c r="M14" s="77" t="s">
        <v>124</v>
      </c>
      <c r="N14" s="78">
        <v>0.03465</v>
      </c>
      <c r="O14" s="79"/>
      <c r="P14" s="79"/>
      <c r="Q14" s="79"/>
    </row>
    <row r="15" s="2" customFormat="1" ht="15" customHeight="1" spans="1:17">
      <c r="A15" s="22" t="s">
        <v>34</v>
      </c>
      <c r="B15" s="23" t="s">
        <v>68</v>
      </c>
      <c r="C15" s="134" t="s">
        <v>73</v>
      </c>
      <c r="D15" s="22" t="s">
        <v>36</v>
      </c>
      <c r="E15" s="35" t="s">
        <v>70</v>
      </c>
      <c r="F15" s="26" t="s">
        <v>46</v>
      </c>
      <c r="G15" s="27">
        <v>13964</v>
      </c>
      <c r="H15" s="28"/>
      <c r="I15" s="75">
        <v>1800</v>
      </c>
      <c r="J15" s="42" t="s">
        <v>257</v>
      </c>
      <c r="K15" s="76">
        <f t="shared" si="0"/>
        <v>12.33</v>
      </c>
      <c r="L15" s="76">
        <f t="shared" si="1"/>
        <v>12.83</v>
      </c>
      <c r="M15" s="77" t="s">
        <v>124</v>
      </c>
      <c r="N15" s="78">
        <v>0.03465</v>
      </c>
      <c r="O15" s="79"/>
      <c r="P15" s="79"/>
      <c r="Q15" s="79"/>
    </row>
    <row r="16" s="2" customFormat="1" ht="15" customHeight="1" spans="1:17">
      <c r="A16" s="29"/>
      <c r="B16" s="30"/>
      <c r="C16" s="29"/>
      <c r="D16" s="29"/>
      <c r="E16" s="36"/>
      <c r="F16" s="33"/>
      <c r="G16" s="34"/>
      <c r="H16" s="28"/>
      <c r="I16" s="75">
        <v>1800</v>
      </c>
      <c r="J16" s="42" t="s">
        <v>258</v>
      </c>
      <c r="K16" s="76">
        <f t="shared" si="0"/>
        <v>12.33</v>
      </c>
      <c r="L16" s="76">
        <f t="shared" si="1"/>
        <v>12.83</v>
      </c>
      <c r="M16" s="77" t="s">
        <v>124</v>
      </c>
      <c r="N16" s="78">
        <v>0.03465</v>
      </c>
      <c r="O16" s="79"/>
      <c r="P16" s="79"/>
      <c r="Q16" s="79"/>
    </row>
    <row r="17" s="2" customFormat="1" ht="15" customHeight="1" spans="1:17">
      <c r="A17" s="29"/>
      <c r="B17" s="30"/>
      <c r="C17" s="29"/>
      <c r="D17" s="29"/>
      <c r="E17" s="36"/>
      <c r="F17" s="33"/>
      <c r="G17" s="34"/>
      <c r="H17" s="28"/>
      <c r="I17" s="75">
        <v>1800</v>
      </c>
      <c r="J17" s="42" t="s">
        <v>259</v>
      </c>
      <c r="K17" s="76">
        <f t="shared" si="0"/>
        <v>12.33</v>
      </c>
      <c r="L17" s="76">
        <f t="shared" si="1"/>
        <v>12.83</v>
      </c>
      <c r="M17" s="77" t="s">
        <v>124</v>
      </c>
      <c r="N17" s="78">
        <v>0.03465</v>
      </c>
      <c r="O17" s="79"/>
      <c r="P17" s="79"/>
      <c r="Q17" s="79"/>
    </row>
    <row r="18" s="2" customFormat="1" ht="15" customHeight="1" spans="1:17">
      <c r="A18" s="29"/>
      <c r="B18" s="30"/>
      <c r="C18" s="29"/>
      <c r="D18" s="29"/>
      <c r="E18" s="36"/>
      <c r="F18" s="33"/>
      <c r="G18" s="34"/>
      <c r="H18" s="28">
        <v>100</v>
      </c>
      <c r="I18" s="75">
        <v>614</v>
      </c>
      <c r="J18" s="42" t="s">
        <v>260</v>
      </c>
      <c r="K18" s="76">
        <f t="shared" si="0"/>
        <v>4.2059</v>
      </c>
      <c r="L18" s="76">
        <f t="shared" si="1"/>
        <v>4.7059</v>
      </c>
      <c r="M18" s="77" t="s">
        <v>124</v>
      </c>
      <c r="N18" s="78">
        <v>0.03465</v>
      </c>
      <c r="O18" s="79"/>
      <c r="P18" s="79"/>
      <c r="Q18" s="79"/>
    </row>
    <row r="19" s="2" customFormat="1" ht="15" customHeight="1" spans="1:17">
      <c r="A19" s="22" t="s">
        <v>34</v>
      </c>
      <c r="B19" s="23" t="s">
        <v>68</v>
      </c>
      <c r="C19" s="134" t="s">
        <v>74</v>
      </c>
      <c r="D19" s="22" t="s">
        <v>36</v>
      </c>
      <c r="E19" s="35" t="s">
        <v>70</v>
      </c>
      <c r="F19" s="26" t="s">
        <v>48</v>
      </c>
      <c r="G19" s="27">
        <v>13394</v>
      </c>
      <c r="H19" s="28"/>
      <c r="I19" s="80">
        <v>1800</v>
      </c>
      <c r="J19" s="42" t="s">
        <v>261</v>
      </c>
      <c r="K19" s="76">
        <f t="shared" si="0"/>
        <v>12.33</v>
      </c>
      <c r="L19" s="76">
        <f t="shared" si="1"/>
        <v>12.83</v>
      </c>
      <c r="M19" s="77" t="s">
        <v>124</v>
      </c>
      <c r="N19" s="78">
        <v>0.03465</v>
      </c>
      <c r="O19" s="79"/>
      <c r="P19" s="79"/>
      <c r="Q19" s="79"/>
    </row>
    <row r="20" s="2" customFormat="1" ht="15" customHeight="1" spans="1:17">
      <c r="A20" s="29"/>
      <c r="B20" s="30"/>
      <c r="C20" s="29"/>
      <c r="D20" s="29"/>
      <c r="E20" s="36"/>
      <c r="F20" s="33"/>
      <c r="G20" s="34"/>
      <c r="H20" s="28"/>
      <c r="I20" s="80">
        <v>1800</v>
      </c>
      <c r="J20" s="42" t="s">
        <v>262</v>
      </c>
      <c r="K20" s="76">
        <f t="shared" si="0"/>
        <v>12.33</v>
      </c>
      <c r="L20" s="76">
        <f t="shared" si="1"/>
        <v>12.83</v>
      </c>
      <c r="M20" s="77" t="s">
        <v>124</v>
      </c>
      <c r="N20" s="78">
        <v>0.03465</v>
      </c>
      <c r="O20" s="79"/>
      <c r="P20" s="79"/>
      <c r="Q20" s="79"/>
    </row>
    <row r="21" s="2" customFormat="1" ht="15" customHeight="1" spans="1:17">
      <c r="A21" s="29"/>
      <c r="B21" s="30"/>
      <c r="C21" s="29"/>
      <c r="D21" s="29"/>
      <c r="E21" s="36"/>
      <c r="F21" s="33"/>
      <c r="G21" s="34"/>
      <c r="H21" s="28">
        <v>100</v>
      </c>
      <c r="I21" s="80">
        <v>1844</v>
      </c>
      <c r="J21" s="42" t="s">
        <v>263</v>
      </c>
      <c r="K21" s="76">
        <f t="shared" si="0"/>
        <v>12.6314</v>
      </c>
      <c r="L21" s="76">
        <f t="shared" si="1"/>
        <v>13.1314</v>
      </c>
      <c r="M21" s="77" t="s">
        <v>124</v>
      </c>
      <c r="N21" s="78">
        <v>0.03465</v>
      </c>
      <c r="O21" s="79"/>
      <c r="P21" s="79"/>
      <c r="Q21" s="79"/>
    </row>
    <row r="22" s="2" customFormat="1" ht="15" customHeight="1" spans="1:17">
      <c r="A22" s="22" t="s">
        <v>34</v>
      </c>
      <c r="B22" s="23" t="s">
        <v>68</v>
      </c>
      <c r="C22" s="134" t="s">
        <v>75</v>
      </c>
      <c r="D22" s="22" t="s">
        <v>36</v>
      </c>
      <c r="E22" s="35" t="s">
        <v>70</v>
      </c>
      <c r="F22" s="26" t="s">
        <v>50</v>
      </c>
      <c r="G22" s="27">
        <v>7558</v>
      </c>
      <c r="H22" s="28"/>
      <c r="I22" s="75">
        <v>1800</v>
      </c>
      <c r="J22" s="42" t="s">
        <v>264</v>
      </c>
      <c r="K22" s="76">
        <f t="shared" si="0"/>
        <v>12.33</v>
      </c>
      <c r="L22" s="76">
        <f t="shared" si="1"/>
        <v>12.83</v>
      </c>
      <c r="M22" s="77" t="s">
        <v>124</v>
      </c>
      <c r="N22" s="78">
        <v>0.03465</v>
      </c>
      <c r="O22" s="79"/>
      <c r="P22" s="79"/>
      <c r="Q22" s="79"/>
    </row>
    <row r="23" s="2" customFormat="1" ht="15" customHeight="1" spans="1:17">
      <c r="A23" s="29"/>
      <c r="B23" s="30"/>
      <c r="C23" s="29"/>
      <c r="D23" s="29"/>
      <c r="E23" s="36"/>
      <c r="F23" s="33"/>
      <c r="G23" s="34"/>
      <c r="H23" s="28">
        <v>100</v>
      </c>
      <c r="I23" s="75">
        <v>1583</v>
      </c>
      <c r="J23" s="42" t="s">
        <v>265</v>
      </c>
      <c r="K23" s="76">
        <f t="shared" si="0"/>
        <v>10.84355</v>
      </c>
      <c r="L23" s="76">
        <f t="shared" si="1"/>
        <v>11.34355</v>
      </c>
      <c r="M23" s="77" t="s">
        <v>124</v>
      </c>
      <c r="N23" s="78">
        <v>0.03465</v>
      </c>
      <c r="O23" s="79"/>
      <c r="P23" s="79"/>
      <c r="Q23" s="79"/>
    </row>
    <row r="24" s="2" customFormat="1" ht="15" customHeight="1" spans="1:17">
      <c r="A24" s="22" t="s">
        <v>34</v>
      </c>
      <c r="B24" s="23" t="s">
        <v>68</v>
      </c>
      <c r="C24" s="134" t="s">
        <v>77</v>
      </c>
      <c r="D24" s="22" t="s">
        <v>36</v>
      </c>
      <c r="E24" s="35" t="s">
        <v>70</v>
      </c>
      <c r="F24" s="26" t="s">
        <v>54</v>
      </c>
      <c r="G24" s="27">
        <v>6429</v>
      </c>
      <c r="H24" s="28"/>
      <c r="I24" s="80">
        <v>1800</v>
      </c>
      <c r="J24" s="42" t="s">
        <v>266</v>
      </c>
      <c r="K24" s="76">
        <f t="shared" si="0"/>
        <v>12.33</v>
      </c>
      <c r="L24" s="76">
        <f t="shared" si="1"/>
        <v>12.83</v>
      </c>
      <c r="M24" s="77" t="s">
        <v>124</v>
      </c>
      <c r="N24" s="78">
        <v>0.03465</v>
      </c>
      <c r="O24" s="79"/>
      <c r="P24" s="79"/>
      <c r="Q24" s="79"/>
    </row>
    <row r="25" s="2" customFormat="1" ht="15" customHeight="1" spans="1:17">
      <c r="A25" s="29"/>
      <c r="B25" s="30"/>
      <c r="C25" s="29"/>
      <c r="D25" s="29"/>
      <c r="E25" s="36"/>
      <c r="F25" s="33"/>
      <c r="G25" s="34"/>
      <c r="H25" s="28">
        <v>100</v>
      </c>
      <c r="I25" s="80">
        <v>454</v>
      </c>
      <c r="J25" s="42" t="s">
        <v>267</v>
      </c>
      <c r="K25" s="76">
        <f t="shared" si="0"/>
        <v>3.1099</v>
      </c>
      <c r="L25" s="76">
        <f t="shared" si="1"/>
        <v>3.6099</v>
      </c>
      <c r="M25" s="77" t="s">
        <v>124</v>
      </c>
      <c r="N25" s="78">
        <v>0.03465</v>
      </c>
      <c r="O25" s="79"/>
      <c r="P25" s="79"/>
      <c r="Q25" s="79"/>
    </row>
    <row r="26" s="2" customFormat="1" ht="15" customHeight="1" spans="1:17">
      <c r="A26" s="22" t="s">
        <v>34</v>
      </c>
      <c r="B26" s="23" t="s">
        <v>79</v>
      </c>
      <c r="C26" s="134" t="s">
        <v>80</v>
      </c>
      <c r="D26" s="22" t="s">
        <v>36</v>
      </c>
      <c r="E26" s="35" t="s">
        <v>81</v>
      </c>
      <c r="F26" s="27" t="s">
        <v>39</v>
      </c>
      <c r="G26" s="27">
        <v>7134</v>
      </c>
      <c r="H26" s="28"/>
      <c r="I26" s="75">
        <v>1800</v>
      </c>
      <c r="J26" s="42" t="s">
        <v>268</v>
      </c>
      <c r="K26" s="76">
        <f t="shared" si="0"/>
        <v>12.33</v>
      </c>
      <c r="L26" s="76">
        <f t="shared" si="1"/>
        <v>12.83</v>
      </c>
      <c r="M26" s="77" t="s">
        <v>124</v>
      </c>
      <c r="N26" s="78">
        <v>0.03465</v>
      </c>
      <c r="O26" s="79"/>
      <c r="P26" s="79"/>
      <c r="Q26" s="79"/>
    </row>
    <row r="27" s="2" customFormat="1" ht="15" customHeight="1" spans="1:17">
      <c r="A27" s="29"/>
      <c r="B27" s="30"/>
      <c r="C27" s="29"/>
      <c r="D27" s="29"/>
      <c r="E27" s="36"/>
      <c r="F27" s="34"/>
      <c r="G27" s="34"/>
      <c r="H27" s="28">
        <v>100</v>
      </c>
      <c r="I27" s="75">
        <v>1159</v>
      </c>
      <c r="J27" s="42" t="s">
        <v>269</v>
      </c>
      <c r="K27" s="76">
        <f t="shared" si="0"/>
        <v>7.93915</v>
      </c>
      <c r="L27" s="76">
        <f t="shared" si="1"/>
        <v>8.43915</v>
      </c>
      <c r="M27" s="77" t="s">
        <v>124</v>
      </c>
      <c r="N27" s="78">
        <v>0.03465</v>
      </c>
      <c r="O27" s="79"/>
      <c r="P27" s="79"/>
      <c r="Q27" s="79"/>
    </row>
    <row r="28" s="2" customFormat="1" ht="15" customHeight="1" spans="1:17">
      <c r="A28" s="22" t="s">
        <v>34</v>
      </c>
      <c r="B28" s="23" t="s">
        <v>79</v>
      </c>
      <c r="C28" s="134" t="s">
        <v>83</v>
      </c>
      <c r="D28" s="22" t="s">
        <v>36</v>
      </c>
      <c r="E28" s="35" t="s">
        <v>81</v>
      </c>
      <c r="F28" s="26" t="s">
        <v>44</v>
      </c>
      <c r="G28" s="27">
        <v>7075</v>
      </c>
      <c r="H28" s="28"/>
      <c r="I28" s="80">
        <v>1800</v>
      </c>
      <c r="J28" s="42" t="s">
        <v>270</v>
      </c>
      <c r="K28" s="76">
        <f t="shared" si="0"/>
        <v>12.33</v>
      </c>
      <c r="L28" s="76">
        <f t="shared" si="1"/>
        <v>12.83</v>
      </c>
      <c r="M28" s="77" t="s">
        <v>124</v>
      </c>
      <c r="N28" s="78">
        <v>0.03465</v>
      </c>
      <c r="O28" s="79"/>
      <c r="P28" s="79"/>
      <c r="Q28" s="79"/>
    </row>
    <row r="29" s="2" customFormat="1" ht="15" customHeight="1" spans="1:17">
      <c r="A29" s="29"/>
      <c r="B29" s="30"/>
      <c r="C29" s="29"/>
      <c r="D29" s="29"/>
      <c r="E29" s="36"/>
      <c r="F29" s="33"/>
      <c r="G29" s="34"/>
      <c r="H29" s="28">
        <v>100</v>
      </c>
      <c r="I29" s="80">
        <v>1100</v>
      </c>
      <c r="J29" s="42" t="s">
        <v>271</v>
      </c>
      <c r="K29" s="76">
        <f t="shared" si="0"/>
        <v>7.535</v>
      </c>
      <c r="L29" s="76">
        <f t="shared" si="1"/>
        <v>8.035</v>
      </c>
      <c r="M29" s="77" t="s">
        <v>124</v>
      </c>
      <c r="N29" s="78">
        <v>0.03465</v>
      </c>
      <c r="O29" s="79"/>
      <c r="P29" s="79"/>
      <c r="Q29" s="79"/>
    </row>
    <row r="30" s="2" customFormat="1" ht="15" customHeight="1" spans="1:17">
      <c r="A30" s="22" t="s">
        <v>34</v>
      </c>
      <c r="B30" s="23" t="s">
        <v>79</v>
      </c>
      <c r="C30" s="134" t="s">
        <v>84</v>
      </c>
      <c r="D30" s="22" t="s">
        <v>36</v>
      </c>
      <c r="E30" s="35" t="s">
        <v>81</v>
      </c>
      <c r="F30" s="26" t="s">
        <v>46</v>
      </c>
      <c r="G30" s="27">
        <v>7231</v>
      </c>
      <c r="H30" s="28"/>
      <c r="I30" s="75">
        <v>1800</v>
      </c>
      <c r="J30" s="42" t="s">
        <v>272</v>
      </c>
      <c r="K30" s="76">
        <f t="shared" si="0"/>
        <v>12.33</v>
      </c>
      <c r="L30" s="76">
        <f t="shared" si="1"/>
        <v>12.83</v>
      </c>
      <c r="M30" s="77" t="s">
        <v>124</v>
      </c>
      <c r="N30" s="78">
        <v>0.03465</v>
      </c>
      <c r="O30" s="79"/>
      <c r="P30" s="79"/>
      <c r="Q30" s="79"/>
    </row>
    <row r="31" s="2" customFormat="1" ht="15" customHeight="1" spans="1:17">
      <c r="A31" s="29"/>
      <c r="B31" s="30"/>
      <c r="C31" s="29"/>
      <c r="D31" s="29"/>
      <c r="E31" s="36"/>
      <c r="F31" s="33"/>
      <c r="G31" s="34"/>
      <c r="H31" s="28">
        <v>100</v>
      </c>
      <c r="I31" s="75">
        <v>1256</v>
      </c>
      <c r="J31" s="42" t="s">
        <v>273</v>
      </c>
      <c r="K31" s="76">
        <f t="shared" si="0"/>
        <v>8.6036</v>
      </c>
      <c r="L31" s="76">
        <f t="shared" si="1"/>
        <v>9.1036</v>
      </c>
      <c r="M31" s="77" t="s">
        <v>124</v>
      </c>
      <c r="N31" s="78">
        <v>0.03465</v>
      </c>
      <c r="O31" s="79"/>
      <c r="P31" s="79"/>
      <c r="Q31" s="79"/>
    </row>
    <row r="32" s="2" customFormat="1" ht="15" customHeight="1" spans="1:17">
      <c r="A32" s="22" t="s">
        <v>34</v>
      </c>
      <c r="B32" s="23" t="s">
        <v>79</v>
      </c>
      <c r="C32" s="134" t="s">
        <v>85</v>
      </c>
      <c r="D32" s="22" t="s">
        <v>36</v>
      </c>
      <c r="E32" s="35" t="s">
        <v>81</v>
      </c>
      <c r="F32" s="26" t="s">
        <v>48</v>
      </c>
      <c r="G32" s="27">
        <v>7249</v>
      </c>
      <c r="H32" s="28"/>
      <c r="I32" s="80">
        <v>1800</v>
      </c>
      <c r="J32" s="42" t="s">
        <v>274</v>
      </c>
      <c r="K32" s="76">
        <f t="shared" si="0"/>
        <v>12.33</v>
      </c>
      <c r="L32" s="76">
        <f t="shared" si="1"/>
        <v>12.83</v>
      </c>
      <c r="M32" s="77" t="s">
        <v>124</v>
      </c>
      <c r="N32" s="78">
        <v>0.03465</v>
      </c>
      <c r="O32" s="79"/>
      <c r="P32" s="79"/>
      <c r="Q32" s="79"/>
    </row>
    <row r="33" s="2" customFormat="1" ht="15" customHeight="1" spans="1:17">
      <c r="A33" s="29"/>
      <c r="B33" s="30"/>
      <c r="C33" s="29"/>
      <c r="D33" s="29"/>
      <c r="E33" s="36"/>
      <c r="F33" s="33"/>
      <c r="G33" s="34"/>
      <c r="H33" s="28">
        <v>100</v>
      </c>
      <c r="I33" s="80">
        <v>1274</v>
      </c>
      <c r="J33" s="42" t="s">
        <v>275</v>
      </c>
      <c r="K33" s="76">
        <f t="shared" si="0"/>
        <v>8.7269</v>
      </c>
      <c r="L33" s="76">
        <f t="shared" si="1"/>
        <v>9.2269</v>
      </c>
      <c r="M33" s="77" t="s">
        <v>124</v>
      </c>
      <c r="N33" s="78">
        <v>0.03465</v>
      </c>
      <c r="O33" s="79"/>
      <c r="P33" s="79"/>
      <c r="Q33" s="79"/>
    </row>
    <row r="34" s="2" customFormat="1" ht="15" customHeight="1" spans="1:17">
      <c r="A34" s="22" t="s">
        <v>34</v>
      </c>
      <c r="B34" s="23" t="s">
        <v>79</v>
      </c>
      <c r="C34" s="134" t="s">
        <v>86</v>
      </c>
      <c r="D34" s="22" t="s">
        <v>36</v>
      </c>
      <c r="E34" s="35" t="s">
        <v>81</v>
      </c>
      <c r="F34" s="26" t="s">
        <v>50</v>
      </c>
      <c r="G34" s="27">
        <v>7633</v>
      </c>
      <c r="H34" s="28"/>
      <c r="I34" s="75">
        <v>1800</v>
      </c>
      <c r="J34" s="42" t="s">
        <v>276</v>
      </c>
      <c r="K34" s="76">
        <f t="shared" si="0"/>
        <v>12.33</v>
      </c>
      <c r="L34" s="76">
        <f t="shared" si="1"/>
        <v>12.83</v>
      </c>
      <c r="M34" s="77" t="s">
        <v>124</v>
      </c>
      <c r="N34" s="78">
        <v>0.03465</v>
      </c>
      <c r="O34" s="79"/>
      <c r="P34" s="79"/>
      <c r="Q34" s="79"/>
    </row>
    <row r="35" s="2" customFormat="1" ht="15" customHeight="1" spans="1:17">
      <c r="A35" s="29"/>
      <c r="B35" s="30"/>
      <c r="C35" s="29"/>
      <c r="D35" s="29"/>
      <c r="E35" s="36"/>
      <c r="F35" s="33"/>
      <c r="G35" s="34"/>
      <c r="H35" s="28">
        <v>100</v>
      </c>
      <c r="I35" s="75">
        <v>1658</v>
      </c>
      <c r="J35" s="42" t="s">
        <v>277</v>
      </c>
      <c r="K35" s="76">
        <f t="shared" si="0"/>
        <v>11.3573</v>
      </c>
      <c r="L35" s="76">
        <f t="shared" si="1"/>
        <v>11.8573</v>
      </c>
      <c r="M35" s="77" t="s">
        <v>124</v>
      </c>
      <c r="N35" s="78">
        <v>0.03465</v>
      </c>
      <c r="O35" s="79"/>
      <c r="P35" s="79"/>
      <c r="Q35" s="79"/>
    </row>
    <row r="36" s="2" customFormat="1" ht="15" customHeight="1" spans="1:17">
      <c r="A36" s="22" t="s">
        <v>34</v>
      </c>
      <c r="B36" s="23" t="s">
        <v>79</v>
      </c>
      <c r="C36" s="134" t="s">
        <v>88</v>
      </c>
      <c r="D36" s="22" t="s">
        <v>36</v>
      </c>
      <c r="E36" s="35" t="s">
        <v>81</v>
      </c>
      <c r="F36" s="26" t="s">
        <v>54</v>
      </c>
      <c r="G36" s="27">
        <v>6918</v>
      </c>
      <c r="H36" s="28"/>
      <c r="I36" s="80">
        <v>1800</v>
      </c>
      <c r="J36" s="42" t="s">
        <v>278</v>
      </c>
      <c r="K36" s="76">
        <f t="shared" si="0"/>
        <v>12.33</v>
      </c>
      <c r="L36" s="76">
        <f t="shared" si="1"/>
        <v>12.83</v>
      </c>
      <c r="M36" s="77" t="s">
        <v>124</v>
      </c>
      <c r="N36" s="78">
        <v>0.03465</v>
      </c>
      <c r="O36" s="79"/>
      <c r="P36" s="79"/>
      <c r="Q36" s="79"/>
    </row>
    <row r="37" s="2" customFormat="1" ht="15" customHeight="1" spans="1:17">
      <c r="A37" s="29"/>
      <c r="B37" s="30"/>
      <c r="C37" s="29"/>
      <c r="D37" s="29"/>
      <c r="E37" s="36"/>
      <c r="F37" s="33"/>
      <c r="G37" s="34"/>
      <c r="H37" s="28">
        <v>100</v>
      </c>
      <c r="I37" s="80">
        <v>943</v>
      </c>
      <c r="J37" s="42" t="s">
        <v>279</v>
      </c>
      <c r="K37" s="76">
        <f t="shared" si="0"/>
        <v>6.45955</v>
      </c>
      <c r="L37" s="76">
        <f t="shared" si="1"/>
        <v>6.95955</v>
      </c>
      <c r="M37" s="77" t="s">
        <v>124</v>
      </c>
      <c r="N37" s="78">
        <v>0.03465</v>
      </c>
      <c r="O37" s="79"/>
      <c r="P37" s="79"/>
      <c r="Q37" s="79"/>
    </row>
    <row r="38" s="2" customFormat="1" ht="15" customHeight="1" spans="1:17">
      <c r="A38" s="22" t="s">
        <v>34</v>
      </c>
      <c r="B38" s="23" t="s">
        <v>90</v>
      </c>
      <c r="C38" s="134" t="s">
        <v>91</v>
      </c>
      <c r="D38" s="22" t="s">
        <v>36</v>
      </c>
      <c r="E38" s="35" t="s">
        <v>92</v>
      </c>
      <c r="F38" s="27" t="s">
        <v>39</v>
      </c>
      <c r="G38" s="27">
        <v>6533</v>
      </c>
      <c r="H38" s="28"/>
      <c r="I38" s="75">
        <v>1800</v>
      </c>
      <c r="J38" s="42" t="s">
        <v>280</v>
      </c>
      <c r="K38" s="76">
        <f t="shared" si="0"/>
        <v>12.33</v>
      </c>
      <c r="L38" s="76">
        <f t="shared" si="1"/>
        <v>12.83</v>
      </c>
      <c r="M38" s="77" t="s">
        <v>124</v>
      </c>
      <c r="N38" s="78">
        <v>0.03465</v>
      </c>
      <c r="O38" s="79"/>
      <c r="P38" s="79"/>
      <c r="Q38" s="79"/>
    </row>
    <row r="39" s="2" customFormat="1" ht="15" customHeight="1" spans="1:17">
      <c r="A39" s="29"/>
      <c r="B39" s="30"/>
      <c r="C39" s="29"/>
      <c r="D39" s="29"/>
      <c r="E39" s="36"/>
      <c r="F39" s="34"/>
      <c r="G39" s="34"/>
      <c r="H39" s="28">
        <v>100</v>
      </c>
      <c r="I39" s="75">
        <v>558</v>
      </c>
      <c r="J39" s="42" t="s">
        <v>281</v>
      </c>
      <c r="K39" s="76">
        <f t="shared" si="0"/>
        <v>3.8223</v>
      </c>
      <c r="L39" s="76">
        <f t="shared" si="1"/>
        <v>4.3223</v>
      </c>
      <c r="M39" s="77" t="s">
        <v>124</v>
      </c>
      <c r="N39" s="78">
        <v>0.03465</v>
      </c>
      <c r="O39" s="79"/>
      <c r="P39" s="79"/>
      <c r="Q39" s="79"/>
    </row>
    <row r="40" s="2" customFormat="1" ht="15" customHeight="1" spans="1:17">
      <c r="A40" s="22" t="s">
        <v>34</v>
      </c>
      <c r="B40" s="23" t="s">
        <v>90</v>
      </c>
      <c r="C40" s="134" t="s">
        <v>94</v>
      </c>
      <c r="D40" s="22" t="s">
        <v>36</v>
      </c>
      <c r="E40" s="35" t="s">
        <v>92</v>
      </c>
      <c r="F40" s="26" t="s">
        <v>44</v>
      </c>
      <c r="G40" s="27">
        <v>7633</v>
      </c>
      <c r="H40" s="28"/>
      <c r="I40" s="80">
        <v>1800</v>
      </c>
      <c r="J40" s="42" t="s">
        <v>282</v>
      </c>
      <c r="K40" s="76">
        <f t="shared" si="0"/>
        <v>12.33</v>
      </c>
      <c r="L40" s="76">
        <f t="shared" si="1"/>
        <v>12.83</v>
      </c>
      <c r="M40" s="77" t="s">
        <v>124</v>
      </c>
      <c r="N40" s="78">
        <v>0.03465</v>
      </c>
      <c r="O40" s="79"/>
      <c r="P40" s="79"/>
      <c r="Q40" s="79"/>
    </row>
    <row r="41" s="2" customFormat="1" ht="15" customHeight="1" spans="1:17">
      <c r="A41" s="29"/>
      <c r="B41" s="30"/>
      <c r="C41" s="29"/>
      <c r="D41" s="29"/>
      <c r="E41" s="36"/>
      <c r="F41" s="33"/>
      <c r="G41" s="34"/>
      <c r="H41" s="28">
        <v>100</v>
      </c>
      <c r="I41" s="80">
        <v>1658</v>
      </c>
      <c r="J41" s="42" t="s">
        <v>283</v>
      </c>
      <c r="K41" s="76">
        <f t="shared" ref="K41:K59" si="2">I41*0.00685</f>
        <v>11.3573</v>
      </c>
      <c r="L41" s="76">
        <f t="shared" ref="L41:L59" si="3">K41+0.5</f>
        <v>11.8573</v>
      </c>
      <c r="M41" s="77" t="s">
        <v>124</v>
      </c>
      <c r="N41" s="78">
        <v>0.03465</v>
      </c>
      <c r="O41" s="79"/>
      <c r="P41" s="79"/>
      <c r="Q41" s="79"/>
    </row>
    <row r="42" s="2" customFormat="1" ht="15" customHeight="1" spans="1:17">
      <c r="A42" s="22" t="s">
        <v>34</v>
      </c>
      <c r="B42" s="23" t="s">
        <v>90</v>
      </c>
      <c r="C42" s="134" t="s">
        <v>95</v>
      </c>
      <c r="D42" s="22" t="s">
        <v>36</v>
      </c>
      <c r="E42" s="35" t="s">
        <v>92</v>
      </c>
      <c r="F42" s="26" t="s">
        <v>46</v>
      </c>
      <c r="G42" s="27">
        <v>8214</v>
      </c>
      <c r="H42" s="28"/>
      <c r="I42" s="75">
        <v>1800</v>
      </c>
      <c r="J42" s="42" t="s">
        <v>284</v>
      </c>
      <c r="K42" s="76">
        <f t="shared" si="2"/>
        <v>12.33</v>
      </c>
      <c r="L42" s="76">
        <f t="shared" si="3"/>
        <v>12.83</v>
      </c>
      <c r="M42" s="77" t="s">
        <v>124</v>
      </c>
      <c r="N42" s="78">
        <v>0.03465</v>
      </c>
      <c r="O42" s="79"/>
      <c r="P42" s="79"/>
      <c r="Q42" s="79"/>
    </row>
    <row r="43" s="2" customFormat="1" ht="15" customHeight="1" spans="1:17">
      <c r="A43" s="29"/>
      <c r="B43" s="30"/>
      <c r="C43" s="29"/>
      <c r="D43" s="29"/>
      <c r="E43" s="36"/>
      <c r="F43" s="33"/>
      <c r="G43" s="34"/>
      <c r="H43" s="28"/>
      <c r="I43" s="75">
        <v>1800</v>
      </c>
      <c r="J43" s="42" t="s">
        <v>285</v>
      </c>
      <c r="K43" s="76">
        <f t="shared" si="2"/>
        <v>12.33</v>
      </c>
      <c r="L43" s="76">
        <f t="shared" si="3"/>
        <v>12.83</v>
      </c>
      <c r="M43" s="77" t="s">
        <v>124</v>
      </c>
      <c r="N43" s="78">
        <v>0.03465</v>
      </c>
      <c r="O43" s="79"/>
      <c r="P43" s="79"/>
      <c r="Q43" s="79"/>
    </row>
    <row r="44" s="2" customFormat="1" ht="15" customHeight="1" spans="1:17">
      <c r="A44" s="29"/>
      <c r="B44" s="30"/>
      <c r="C44" s="29"/>
      <c r="D44" s="29"/>
      <c r="E44" s="36"/>
      <c r="F44" s="33"/>
      <c r="G44" s="34"/>
      <c r="H44" s="28">
        <v>100</v>
      </c>
      <c r="I44" s="75">
        <v>439</v>
      </c>
      <c r="J44" s="42" t="s">
        <v>286</v>
      </c>
      <c r="K44" s="76">
        <f t="shared" si="2"/>
        <v>3.00715</v>
      </c>
      <c r="L44" s="76">
        <f t="shared" si="3"/>
        <v>3.50715</v>
      </c>
      <c r="M44" s="77" t="s">
        <v>124</v>
      </c>
      <c r="N44" s="78">
        <v>0.03465</v>
      </c>
      <c r="O44" s="79"/>
      <c r="P44" s="79"/>
      <c r="Q44" s="79"/>
    </row>
    <row r="45" s="2" customFormat="1" ht="15" customHeight="1" spans="1:17">
      <c r="A45" s="22" t="s">
        <v>34</v>
      </c>
      <c r="B45" s="23" t="s">
        <v>90</v>
      </c>
      <c r="C45" s="134" t="s">
        <v>96</v>
      </c>
      <c r="D45" s="22" t="s">
        <v>36</v>
      </c>
      <c r="E45" s="35" t="s">
        <v>92</v>
      </c>
      <c r="F45" s="26" t="s">
        <v>48</v>
      </c>
      <c r="G45" s="27">
        <v>7645</v>
      </c>
      <c r="H45" s="28"/>
      <c r="I45" s="80">
        <v>1800</v>
      </c>
      <c r="J45" s="42" t="s">
        <v>287</v>
      </c>
      <c r="K45" s="76">
        <f t="shared" si="2"/>
        <v>12.33</v>
      </c>
      <c r="L45" s="76">
        <f t="shared" si="3"/>
        <v>12.83</v>
      </c>
      <c r="M45" s="77" t="s">
        <v>124</v>
      </c>
      <c r="N45" s="78">
        <v>0.03465</v>
      </c>
      <c r="O45" s="79"/>
      <c r="P45" s="79"/>
      <c r="Q45" s="79"/>
    </row>
    <row r="46" s="2" customFormat="1" ht="15" customHeight="1" spans="1:17">
      <c r="A46" s="29"/>
      <c r="B46" s="30"/>
      <c r="C46" s="29"/>
      <c r="D46" s="29"/>
      <c r="E46" s="36"/>
      <c r="F46" s="33"/>
      <c r="G46" s="34"/>
      <c r="H46" s="28">
        <v>100</v>
      </c>
      <c r="I46" s="80">
        <v>1670</v>
      </c>
      <c r="J46" s="42" t="s">
        <v>288</v>
      </c>
      <c r="K46" s="76">
        <f t="shared" si="2"/>
        <v>11.4395</v>
      </c>
      <c r="L46" s="76">
        <f t="shared" si="3"/>
        <v>11.9395</v>
      </c>
      <c r="M46" s="77" t="s">
        <v>124</v>
      </c>
      <c r="N46" s="78">
        <v>0.03465</v>
      </c>
      <c r="O46" s="79"/>
      <c r="P46" s="79"/>
      <c r="Q46" s="79"/>
    </row>
    <row r="47" s="2" customFormat="1" ht="15" customHeight="1" spans="1:17">
      <c r="A47" s="22" t="s">
        <v>34</v>
      </c>
      <c r="B47" s="23" t="s">
        <v>90</v>
      </c>
      <c r="C47" s="134" t="s">
        <v>97</v>
      </c>
      <c r="D47" s="22" t="s">
        <v>36</v>
      </c>
      <c r="E47" s="35" t="s">
        <v>92</v>
      </c>
      <c r="F47" s="26" t="s">
        <v>50</v>
      </c>
      <c r="G47" s="27">
        <v>7155</v>
      </c>
      <c r="H47" s="28"/>
      <c r="I47" s="75">
        <v>1800</v>
      </c>
      <c r="J47" s="42" t="s">
        <v>289</v>
      </c>
      <c r="K47" s="76">
        <f t="shared" si="2"/>
        <v>12.33</v>
      </c>
      <c r="L47" s="76">
        <f t="shared" si="3"/>
        <v>12.83</v>
      </c>
      <c r="M47" s="77" t="s">
        <v>124</v>
      </c>
      <c r="N47" s="78">
        <v>0.03465</v>
      </c>
      <c r="O47" s="79"/>
      <c r="P47" s="79"/>
      <c r="Q47" s="79"/>
    </row>
    <row r="48" s="2" customFormat="1" ht="15" customHeight="1" spans="1:17">
      <c r="A48" s="29"/>
      <c r="B48" s="30"/>
      <c r="C48" s="29"/>
      <c r="D48" s="29"/>
      <c r="E48" s="36"/>
      <c r="F48" s="33"/>
      <c r="G48" s="34"/>
      <c r="H48" s="28">
        <v>100</v>
      </c>
      <c r="I48" s="75">
        <v>1180</v>
      </c>
      <c r="J48" s="42" t="s">
        <v>290</v>
      </c>
      <c r="K48" s="76">
        <f t="shared" si="2"/>
        <v>8.083</v>
      </c>
      <c r="L48" s="76">
        <f t="shared" si="3"/>
        <v>8.583</v>
      </c>
      <c r="M48" s="77" t="s">
        <v>124</v>
      </c>
      <c r="N48" s="78">
        <v>0.03465</v>
      </c>
      <c r="O48" s="79"/>
      <c r="P48" s="79"/>
      <c r="Q48" s="79"/>
    </row>
    <row r="49" s="2" customFormat="1" ht="15" customHeight="1" spans="1:17">
      <c r="A49" s="22" t="s">
        <v>34</v>
      </c>
      <c r="B49" s="23" t="s">
        <v>90</v>
      </c>
      <c r="C49" s="134" t="s">
        <v>99</v>
      </c>
      <c r="D49" s="22" t="s">
        <v>36</v>
      </c>
      <c r="E49" s="35" t="s">
        <v>92</v>
      </c>
      <c r="F49" s="26" t="s">
        <v>54</v>
      </c>
      <c r="G49" s="27">
        <v>6454</v>
      </c>
      <c r="H49" s="28"/>
      <c r="I49" s="80">
        <v>1800</v>
      </c>
      <c r="J49" s="42" t="s">
        <v>291</v>
      </c>
      <c r="K49" s="76">
        <f t="shared" si="2"/>
        <v>12.33</v>
      </c>
      <c r="L49" s="76">
        <f t="shared" si="3"/>
        <v>12.83</v>
      </c>
      <c r="M49" s="77" t="s">
        <v>124</v>
      </c>
      <c r="N49" s="78">
        <v>0.03465</v>
      </c>
      <c r="O49" s="79"/>
      <c r="P49" s="79"/>
      <c r="Q49" s="79"/>
    </row>
    <row r="50" s="2" customFormat="1" ht="15" customHeight="1" spans="1:17">
      <c r="A50" s="29"/>
      <c r="B50" s="30"/>
      <c r="C50" s="29"/>
      <c r="D50" s="29"/>
      <c r="E50" s="36"/>
      <c r="F50" s="33"/>
      <c r="G50" s="34"/>
      <c r="H50" s="37">
        <v>100</v>
      </c>
      <c r="I50" s="80">
        <v>479</v>
      </c>
      <c r="J50" s="42" t="s">
        <v>292</v>
      </c>
      <c r="K50" s="76">
        <f t="shared" si="2"/>
        <v>3.28115</v>
      </c>
      <c r="L50" s="76">
        <f t="shared" si="3"/>
        <v>3.78115</v>
      </c>
      <c r="M50" s="77" t="s">
        <v>124</v>
      </c>
      <c r="N50" s="78">
        <v>0.03465</v>
      </c>
      <c r="O50" s="79"/>
      <c r="P50" s="79"/>
      <c r="Q50" s="79"/>
    </row>
    <row r="51" s="2" customFormat="1" ht="15" customHeight="1" spans="1:17">
      <c r="A51" s="22" t="s">
        <v>34</v>
      </c>
      <c r="B51" s="23" t="s">
        <v>111</v>
      </c>
      <c r="C51" s="22"/>
      <c r="D51" s="24" t="s">
        <v>36</v>
      </c>
      <c r="E51" s="38" t="s">
        <v>112</v>
      </c>
      <c r="F51" s="27" t="s">
        <v>39</v>
      </c>
      <c r="G51" s="39">
        <v>28712</v>
      </c>
      <c r="H51" s="28"/>
      <c r="I51" s="75">
        <v>7000</v>
      </c>
      <c r="J51" s="42" t="s">
        <v>293</v>
      </c>
      <c r="K51" s="76">
        <f>I51*0.002212</f>
        <v>15.484</v>
      </c>
      <c r="L51" s="76">
        <f t="shared" si="3"/>
        <v>15.984</v>
      </c>
      <c r="M51" s="77" t="s">
        <v>114</v>
      </c>
      <c r="N51" s="78">
        <v>0.032775</v>
      </c>
      <c r="O51" s="79"/>
      <c r="P51" s="79"/>
      <c r="Q51" s="79"/>
    </row>
    <row r="52" s="2" customFormat="1" ht="15" customHeight="1" spans="1:17">
      <c r="A52" s="29"/>
      <c r="B52" s="30"/>
      <c r="C52" s="29"/>
      <c r="D52" s="31"/>
      <c r="E52" s="40"/>
      <c r="F52" s="34"/>
      <c r="G52" s="41"/>
      <c r="H52" s="37">
        <v>100</v>
      </c>
      <c r="I52" s="75">
        <v>6212</v>
      </c>
      <c r="J52" s="42" t="s">
        <v>294</v>
      </c>
      <c r="K52" s="76">
        <f t="shared" ref="K52:K59" si="4">I52*0.002212</f>
        <v>13.740944</v>
      </c>
      <c r="L52" s="76">
        <f t="shared" si="3"/>
        <v>14.240944</v>
      </c>
      <c r="M52" s="77" t="s">
        <v>114</v>
      </c>
      <c r="N52" s="78">
        <v>0.032775</v>
      </c>
      <c r="O52" s="79"/>
      <c r="P52" s="79"/>
      <c r="Q52" s="79"/>
    </row>
    <row r="53" s="2" customFormat="1" ht="15" customHeight="1" spans="1:17">
      <c r="A53" s="22" t="s">
        <v>34</v>
      </c>
      <c r="B53" s="23" t="s">
        <v>111</v>
      </c>
      <c r="C53" s="22"/>
      <c r="D53" s="24" t="s">
        <v>36</v>
      </c>
      <c r="E53" s="38" t="s">
        <v>112</v>
      </c>
      <c r="F53" s="26" t="s">
        <v>44</v>
      </c>
      <c r="G53" s="39">
        <v>36104</v>
      </c>
      <c r="H53" s="28">
        <v>100</v>
      </c>
      <c r="I53" s="80">
        <v>7704</v>
      </c>
      <c r="J53" s="42" t="s">
        <v>295</v>
      </c>
      <c r="K53" s="76">
        <f t="shared" si="4"/>
        <v>17.041248</v>
      </c>
      <c r="L53" s="76">
        <f t="shared" si="3"/>
        <v>17.541248</v>
      </c>
      <c r="M53" s="77" t="s">
        <v>114</v>
      </c>
      <c r="N53" s="78">
        <v>0.032775</v>
      </c>
      <c r="O53" s="79"/>
      <c r="P53" s="79"/>
      <c r="Q53" s="79"/>
    </row>
    <row r="54" s="2" customFormat="1" ht="15" customHeight="1" spans="1:17">
      <c r="A54" s="22" t="s">
        <v>34</v>
      </c>
      <c r="B54" s="23" t="s">
        <v>111</v>
      </c>
      <c r="C54" s="22"/>
      <c r="D54" s="24" t="s">
        <v>36</v>
      </c>
      <c r="E54" s="38" t="s">
        <v>112</v>
      </c>
      <c r="F54" s="26" t="s">
        <v>48</v>
      </c>
      <c r="G54" s="37">
        <v>42334</v>
      </c>
      <c r="H54" s="42"/>
      <c r="I54" s="80">
        <v>7000</v>
      </c>
      <c r="J54" s="42" t="s">
        <v>296</v>
      </c>
      <c r="K54" s="76">
        <f t="shared" si="4"/>
        <v>15.484</v>
      </c>
      <c r="L54" s="76">
        <f t="shared" si="3"/>
        <v>15.984</v>
      </c>
      <c r="M54" s="77" t="s">
        <v>114</v>
      </c>
      <c r="N54" s="78">
        <v>0.032775</v>
      </c>
      <c r="O54" s="79"/>
      <c r="P54" s="79"/>
      <c r="Q54" s="79"/>
    </row>
    <row r="55" s="2" customFormat="1" ht="15" customHeight="1" spans="1:17">
      <c r="A55" s="29"/>
      <c r="B55" s="30"/>
      <c r="C55" s="29"/>
      <c r="D55" s="31"/>
      <c r="E55" s="40"/>
      <c r="F55" s="33"/>
      <c r="G55" s="43"/>
      <c r="H55" s="42"/>
      <c r="I55" s="80">
        <v>7000</v>
      </c>
      <c r="J55" s="42" t="s">
        <v>297</v>
      </c>
      <c r="K55" s="76">
        <f t="shared" si="4"/>
        <v>15.484</v>
      </c>
      <c r="L55" s="76">
        <f t="shared" si="3"/>
        <v>15.984</v>
      </c>
      <c r="M55" s="77" t="s">
        <v>114</v>
      </c>
      <c r="N55" s="78">
        <v>0.032775</v>
      </c>
      <c r="O55" s="79"/>
      <c r="P55" s="79"/>
      <c r="Q55" s="79"/>
    </row>
    <row r="56" s="2" customFormat="1" ht="15" customHeight="1" spans="1:17">
      <c r="A56" s="29"/>
      <c r="B56" s="30"/>
      <c r="C56" s="29"/>
      <c r="D56" s="31"/>
      <c r="E56" s="40"/>
      <c r="F56" s="33"/>
      <c r="G56" s="43"/>
      <c r="H56" s="44">
        <v>100</v>
      </c>
      <c r="I56" s="80">
        <v>5284</v>
      </c>
      <c r="J56" s="42" t="s">
        <v>298</v>
      </c>
      <c r="K56" s="76">
        <f t="shared" si="4"/>
        <v>11.688208</v>
      </c>
      <c r="L56" s="76">
        <f t="shared" si="3"/>
        <v>12.188208</v>
      </c>
      <c r="M56" s="77" t="s">
        <v>114</v>
      </c>
      <c r="N56" s="78">
        <v>0.032775</v>
      </c>
      <c r="O56" s="79"/>
      <c r="P56" s="79"/>
      <c r="Q56" s="79"/>
    </row>
    <row r="57" s="2" customFormat="1" ht="15" customHeight="1" spans="1:17">
      <c r="A57" s="22" t="s">
        <v>34</v>
      </c>
      <c r="B57" s="23" t="s">
        <v>111</v>
      </c>
      <c r="C57" s="22"/>
      <c r="D57" s="24" t="s">
        <v>36</v>
      </c>
      <c r="E57" s="38" t="s">
        <v>112</v>
      </c>
      <c r="F57" s="26" t="s">
        <v>50</v>
      </c>
      <c r="G57" s="37">
        <v>36263</v>
      </c>
      <c r="H57" s="42"/>
      <c r="I57" s="75">
        <v>7000</v>
      </c>
      <c r="J57" s="42" t="s">
        <v>299</v>
      </c>
      <c r="K57" s="76">
        <f t="shared" si="4"/>
        <v>15.484</v>
      </c>
      <c r="L57" s="76">
        <f t="shared" si="3"/>
        <v>15.984</v>
      </c>
      <c r="M57" s="77" t="s">
        <v>114</v>
      </c>
      <c r="N57" s="78">
        <v>0.032775</v>
      </c>
      <c r="O57" s="79"/>
      <c r="P57" s="79"/>
      <c r="Q57" s="79"/>
    </row>
    <row r="58" s="2" customFormat="1" ht="15" customHeight="1" spans="1:17">
      <c r="A58" s="29"/>
      <c r="B58" s="30"/>
      <c r="C58" s="29"/>
      <c r="D58" s="31"/>
      <c r="E58" s="40"/>
      <c r="F58" s="33"/>
      <c r="G58" s="43"/>
      <c r="H58" s="42"/>
      <c r="I58" s="75">
        <v>7000</v>
      </c>
      <c r="J58" s="42" t="s">
        <v>300</v>
      </c>
      <c r="K58" s="76">
        <f t="shared" si="4"/>
        <v>15.484</v>
      </c>
      <c r="L58" s="76">
        <f t="shared" si="3"/>
        <v>15.984</v>
      </c>
      <c r="M58" s="77" t="s">
        <v>114</v>
      </c>
      <c r="N58" s="78">
        <v>0.032775</v>
      </c>
      <c r="O58" s="79"/>
      <c r="P58" s="79"/>
      <c r="Q58" s="79"/>
    </row>
    <row r="59" s="2" customFormat="1" ht="15" customHeight="1" spans="1:17">
      <c r="A59" s="45"/>
      <c r="B59" s="46"/>
      <c r="C59" s="45"/>
      <c r="D59" s="47"/>
      <c r="E59" s="48"/>
      <c r="F59" s="49"/>
      <c r="G59" s="50"/>
      <c r="H59" s="42">
        <v>100</v>
      </c>
      <c r="I59" s="75">
        <v>2988</v>
      </c>
      <c r="J59" s="42" t="s">
        <v>301</v>
      </c>
      <c r="K59" s="76">
        <f t="shared" si="4"/>
        <v>6.609456</v>
      </c>
      <c r="L59" s="76">
        <f t="shared" si="3"/>
        <v>7.109456</v>
      </c>
      <c r="M59" s="77" t="s">
        <v>114</v>
      </c>
      <c r="N59" s="78">
        <v>0.032775</v>
      </c>
      <c r="O59" s="79"/>
      <c r="P59" s="79"/>
      <c r="Q59" s="79"/>
    </row>
    <row r="60" s="2" customFormat="1" ht="15" customHeight="1" spans="1:17">
      <c r="A60" s="51"/>
      <c r="B60" s="52"/>
      <c r="C60" s="51"/>
      <c r="D60" s="51"/>
      <c r="E60" s="53"/>
      <c r="F60" s="54"/>
      <c r="G60" s="55"/>
      <c r="H60" s="56"/>
      <c r="I60" s="75"/>
      <c r="J60" s="81"/>
      <c r="K60" s="82"/>
      <c r="L60" s="82"/>
      <c r="M60" s="83"/>
      <c r="N60" s="84"/>
      <c r="O60" s="85"/>
      <c r="P60" s="85"/>
      <c r="Q60" s="85"/>
    </row>
    <row r="61" s="2" customFormat="1" ht="23" customHeight="1" spans="1:17">
      <c r="A61" s="57"/>
      <c r="B61" s="58"/>
      <c r="C61" s="57"/>
      <c r="D61" s="57"/>
      <c r="E61" s="59"/>
      <c r="F61" s="60"/>
      <c r="G61" s="61"/>
      <c r="H61" s="62"/>
      <c r="I61" s="61">
        <f>SUM(I8:I59)</f>
        <v>123449</v>
      </c>
      <c r="J61" s="86" t="s">
        <v>302</v>
      </c>
      <c r="K61" s="87">
        <f>SUM(K8:K59)</f>
        <v>580.387706</v>
      </c>
      <c r="L61" s="87">
        <f>SUM(L8:L59)</f>
        <v>606.387706</v>
      </c>
      <c r="M61" s="88"/>
      <c r="N61" s="71">
        <v>1.784925</v>
      </c>
      <c r="O61" s="72"/>
      <c r="P61" s="72"/>
      <c r="Q61" s="72"/>
    </row>
    <row r="62" s="1" customFormat="1" ht="15" spans="8:17">
      <c r="H62" s="12"/>
      <c r="I62" s="89"/>
      <c r="J62" s="89"/>
      <c r="K62" s="68"/>
      <c r="L62" s="68"/>
      <c r="N62" s="66"/>
      <c r="O62" s="66"/>
      <c r="P62" s="66"/>
      <c r="Q62" s="66"/>
    </row>
    <row r="64" s="1" customFormat="1" ht="15" spans="8:17">
      <c r="H64" s="63"/>
      <c r="K64" s="68"/>
      <c r="L64" s="68"/>
      <c r="N64" s="66"/>
      <c r="O64" s="66"/>
      <c r="P64" s="66"/>
      <c r="Q64" s="66"/>
    </row>
  </sheetData>
  <mergeCells count="157">
    <mergeCell ref="A1:M1"/>
    <mergeCell ref="A2:M2"/>
    <mergeCell ref="F3:G3"/>
    <mergeCell ref="A8:A10"/>
    <mergeCell ref="A11:A12"/>
    <mergeCell ref="A13:A14"/>
    <mergeCell ref="A15:A18"/>
    <mergeCell ref="A19:A21"/>
    <mergeCell ref="A22:A23"/>
    <mergeCell ref="A24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4"/>
    <mergeCell ref="A45:A46"/>
    <mergeCell ref="A47:A48"/>
    <mergeCell ref="A49:A50"/>
    <mergeCell ref="A51:A52"/>
    <mergeCell ref="A54:A56"/>
    <mergeCell ref="A57:A59"/>
    <mergeCell ref="B8:B10"/>
    <mergeCell ref="B11:B12"/>
    <mergeCell ref="B13:B14"/>
    <mergeCell ref="B15:B18"/>
    <mergeCell ref="B19:B21"/>
    <mergeCell ref="B22:B23"/>
    <mergeCell ref="B24:B25"/>
    <mergeCell ref="B26:B27"/>
    <mergeCell ref="B28:B29"/>
    <mergeCell ref="B30:B31"/>
    <mergeCell ref="B32:B33"/>
    <mergeCell ref="B34:B35"/>
    <mergeCell ref="B36:B37"/>
    <mergeCell ref="B38:B39"/>
    <mergeCell ref="B40:B41"/>
    <mergeCell ref="B42:B44"/>
    <mergeCell ref="B45:B46"/>
    <mergeCell ref="B47:B48"/>
    <mergeCell ref="B49:B50"/>
    <mergeCell ref="B51:B52"/>
    <mergeCell ref="B54:B56"/>
    <mergeCell ref="B57:B59"/>
    <mergeCell ref="C8:C10"/>
    <mergeCell ref="C11:C12"/>
    <mergeCell ref="C13:C14"/>
    <mergeCell ref="C15:C18"/>
    <mergeCell ref="C19:C21"/>
    <mergeCell ref="C22:C23"/>
    <mergeCell ref="C24:C25"/>
    <mergeCell ref="C26:C27"/>
    <mergeCell ref="C28:C29"/>
    <mergeCell ref="C30:C31"/>
    <mergeCell ref="C32:C33"/>
    <mergeCell ref="C34:C35"/>
    <mergeCell ref="C36:C37"/>
    <mergeCell ref="C38:C39"/>
    <mergeCell ref="C40:C41"/>
    <mergeCell ref="C42:C44"/>
    <mergeCell ref="C45:C46"/>
    <mergeCell ref="C47:C48"/>
    <mergeCell ref="C49:C50"/>
    <mergeCell ref="C51:C52"/>
    <mergeCell ref="C54:C56"/>
    <mergeCell ref="C57:C59"/>
    <mergeCell ref="D8:D10"/>
    <mergeCell ref="D11:D12"/>
    <mergeCell ref="D13:D14"/>
    <mergeCell ref="D15:D18"/>
    <mergeCell ref="D19:D21"/>
    <mergeCell ref="D22:D23"/>
    <mergeCell ref="D24:D25"/>
    <mergeCell ref="D26:D27"/>
    <mergeCell ref="D28:D29"/>
    <mergeCell ref="D30:D31"/>
    <mergeCell ref="D32:D33"/>
    <mergeCell ref="D34:D35"/>
    <mergeCell ref="D36:D37"/>
    <mergeCell ref="D38:D39"/>
    <mergeCell ref="D40:D41"/>
    <mergeCell ref="D42:D44"/>
    <mergeCell ref="D45:D46"/>
    <mergeCell ref="D47:D48"/>
    <mergeCell ref="D49:D50"/>
    <mergeCell ref="D51:D52"/>
    <mergeCell ref="D54:D56"/>
    <mergeCell ref="D57:D59"/>
    <mergeCell ref="E8:E10"/>
    <mergeCell ref="E11:E12"/>
    <mergeCell ref="E13:E14"/>
    <mergeCell ref="E15:E18"/>
    <mergeCell ref="E19:E21"/>
    <mergeCell ref="E22:E23"/>
    <mergeCell ref="E24:E25"/>
    <mergeCell ref="E26:E27"/>
    <mergeCell ref="E28:E29"/>
    <mergeCell ref="E30:E31"/>
    <mergeCell ref="E32:E33"/>
    <mergeCell ref="E34:E35"/>
    <mergeCell ref="E36:E37"/>
    <mergeCell ref="E38:E39"/>
    <mergeCell ref="E40:E41"/>
    <mergeCell ref="E42:E44"/>
    <mergeCell ref="E45:E46"/>
    <mergeCell ref="E47:E48"/>
    <mergeCell ref="E49:E50"/>
    <mergeCell ref="E51:E52"/>
    <mergeCell ref="E54:E56"/>
    <mergeCell ref="E57:E59"/>
    <mergeCell ref="F8:F10"/>
    <mergeCell ref="F11:F12"/>
    <mergeCell ref="F13:F14"/>
    <mergeCell ref="F15:F18"/>
    <mergeCell ref="F19:F21"/>
    <mergeCell ref="F22:F23"/>
    <mergeCell ref="F24:F25"/>
    <mergeCell ref="F26:F27"/>
    <mergeCell ref="F28:F29"/>
    <mergeCell ref="F30:F31"/>
    <mergeCell ref="F32:F33"/>
    <mergeCell ref="F34:F35"/>
    <mergeCell ref="F36:F37"/>
    <mergeCell ref="F38:F39"/>
    <mergeCell ref="F40:F41"/>
    <mergeCell ref="F42:F44"/>
    <mergeCell ref="F45:F46"/>
    <mergeCell ref="F47:F48"/>
    <mergeCell ref="F49:F50"/>
    <mergeCell ref="F51:F52"/>
    <mergeCell ref="F54:F56"/>
    <mergeCell ref="F57:F59"/>
    <mergeCell ref="G8:G10"/>
    <mergeCell ref="G11:G12"/>
    <mergeCell ref="G13:G14"/>
    <mergeCell ref="G15:G18"/>
    <mergeCell ref="G19:G21"/>
    <mergeCell ref="G22:G23"/>
    <mergeCell ref="G24:G25"/>
    <mergeCell ref="G26:G27"/>
    <mergeCell ref="G28:G29"/>
    <mergeCell ref="G30:G31"/>
    <mergeCell ref="G32:G33"/>
    <mergeCell ref="G34:G35"/>
    <mergeCell ref="G36:G37"/>
    <mergeCell ref="G38:G39"/>
    <mergeCell ref="G40:G41"/>
    <mergeCell ref="G42:G44"/>
    <mergeCell ref="G45:G46"/>
    <mergeCell ref="G47:G48"/>
    <mergeCell ref="G49:G50"/>
    <mergeCell ref="G51:G52"/>
    <mergeCell ref="G54:G56"/>
    <mergeCell ref="G57:G59"/>
  </mergeCells>
  <printOptions horizontalCentered="1" verticalCentered="1"/>
  <pageMargins left="0.00347222222222222" right="0.00347222222222222" top="0.00347222222222222" bottom="0.00347222222222222" header="0.5" footer="0.5"/>
  <pageSetup paperSize="8" scale="98" orientation="portrait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送货单7月28号</vt:lpstr>
      <vt:lpstr>送货单7月28号-1</vt:lpstr>
      <vt:lpstr>送货单8月1号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Administrator</cp:lastModifiedBy>
  <dcterms:created xsi:type="dcterms:W3CDTF">2017-02-25T05:34:00Z</dcterms:created>
  <cp:lastPrinted>2020-06-09T07:18:00Z</cp:lastPrinted>
  <dcterms:modified xsi:type="dcterms:W3CDTF">2025-08-04T04:37:51Z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75BBD75560DA49D480287DF11AEA9925_13</vt:lpwstr>
  </property>
  <property fmtid="{D5CDD505-2E9C-101B-9397-08002B2CF9AE}" pid="4" name="commondata">
    <vt:lpwstr>eyJoZGlkIjoiOTQ5YTg3MzFiNTU1YmJjMDc5NWJjZjQzMGI5ZTIwZDEifQ==</vt:lpwstr>
  </property>
</Properties>
</file>