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送货单7月30号" sheetId="11" r:id="rId1"/>
    <sheet name="送货单8月3号" sheetId="15" r:id="rId2"/>
    <sheet name="送货单8月4号" sheetId="16" r:id="rId3"/>
    <sheet name="送货单8月5号" sheetId="17" r:id="rId4"/>
  </sheets>
  <externalReferences>
    <externalReference r:id="rId5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<sst xmlns="http://schemas.openxmlformats.org/spreadsheetml/2006/main" count="846" uniqueCount="331">
  <si>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</si>
  <si>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</si>
  <si>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</si>
  <si>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车牌：</t>
  </si>
  <si>
    <r>
      <rPr>
        <b/>
        <sz val="11"/>
        <color rgb="FFFF0000"/>
        <rFont val="宋体"/>
        <charset val="134"/>
      </rPr>
      <t>江苏省常熟市</t>
    </r>
    <r>
      <rPr>
        <b/>
        <sz val="11"/>
        <color rgb="FFFF0000"/>
        <rFont val="Calibri"/>
        <charset val="134"/>
      </rPr>
      <t xml:space="preserve">  </t>
    </r>
    <r>
      <rPr>
        <b/>
        <sz val="11"/>
        <color rgb="FFFF0000"/>
        <rFont val="宋体"/>
        <charset val="134"/>
      </rPr>
      <t>红豆路福兴印染斜对面誉恒仓库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老密</t>
    </r>
    <r>
      <rPr>
        <b/>
        <sz val="11"/>
        <color rgb="FFFF0000"/>
        <rFont val="Calibri"/>
        <charset val="134"/>
      </rPr>
      <t xml:space="preserve"> 180 5182 1719</t>
    </r>
  </si>
  <si>
    <t xml:space="preserve">ORDER NR </t>
  </si>
  <si>
    <t>Item Code</t>
  </si>
  <si>
    <t xml:space="preserve">ARTICLE </t>
  </si>
  <si>
    <t>Style number</t>
  </si>
  <si>
    <t>UPC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</si>
  <si>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</si>
  <si>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</si>
  <si>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</si>
  <si>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</si>
  <si>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</si>
  <si>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</si>
  <si>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</si>
  <si>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</si>
  <si>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</si>
  <si>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</si>
  <si>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</si>
  <si>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</si>
  <si>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</si>
  <si>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</si>
  <si>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</si>
  <si>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</si>
  <si>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</si>
  <si>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</si>
  <si>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</si>
  <si>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备注</t>
    </r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</si>
  <si>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</si>
  <si>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</si>
  <si>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</si>
  <si>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体积</t>
  </si>
  <si>
    <t>ZCD728589</t>
  </si>
  <si>
    <t>CSSH11268623A</t>
  </si>
  <si>
    <r>
      <rPr>
        <sz val="10"/>
        <color rgb="FF000000"/>
        <rFont val="Calibri"/>
        <charset val="134"/>
      </rPr>
      <t>FT04073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Calibri"/>
        <charset val="134"/>
      </rPr>
      <t xml:space="preserve">        </t>
    </r>
  </si>
  <si>
    <t xml:space="preserve">S25070856 </t>
  </si>
  <si>
    <t>199024599543</t>
  </si>
  <si>
    <t xml:space="preserve"> 藏青腰封</t>
  </si>
  <si>
    <t>XS</t>
  </si>
  <si>
    <t>1/22</t>
  </si>
  <si>
    <t>700*260*235</t>
  </si>
  <si>
    <r>
      <rPr>
        <b/>
        <sz val="10"/>
        <color rgb="FF000000"/>
        <rFont val="宋体"/>
        <charset val="134"/>
      </rPr>
      <t>一个栈板重量</t>
    </r>
    <r>
      <rPr>
        <b/>
        <sz val="10"/>
        <color rgb="FF000000"/>
        <rFont val="Calibri"/>
        <charset val="134"/>
      </rPr>
      <t>12.5</t>
    </r>
    <r>
      <rPr>
        <b/>
        <sz val="10"/>
        <color rgb="FF000000"/>
        <rFont val="宋体"/>
        <charset val="134"/>
      </rPr>
      <t>公斤</t>
    </r>
    <r>
      <rPr>
        <b/>
        <sz val="10"/>
        <color rgb="FF000000"/>
        <rFont val="Calibri"/>
        <charset val="134"/>
      </rPr>
      <t>/</t>
    </r>
    <r>
      <rPr>
        <b/>
        <sz val="10"/>
        <color rgb="FF000000"/>
        <rFont val="宋体"/>
        <charset val="134"/>
      </rPr>
      <t>长</t>
    </r>
    <r>
      <rPr>
        <b/>
        <sz val="10"/>
        <color rgb="FF000000"/>
        <rFont val="Calibri"/>
        <charset val="134"/>
      </rPr>
      <t>800*1100*150mm</t>
    </r>
  </si>
  <si>
    <t>199024599550</t>
  </si>
  <si>
    <t>S</t>
  </si>
  <si>
    <t>2/22</t>
  </si>
  <si>
    <t>199024599567</t>
  </si>
  <si>
    <t>M</t>
  </si>
  <si>
    <t>3/22</t>
  </si>
  <si>
    <t>199024599574</t>
  </si>
  <si>
    <t>L</t>
  </si>
  <si>
    <t>4/22</t>
  </si>
  <si>
    <t>199024599581</t>
  </si>
  <si>
    <t>XL</t>
  </si>
  <si>
    <t>5/22</t>
  </si>
  <si>
    <t>199024599598</t>
  </si>
  <si>
    <t>XXL</t>
  </si>
  <si>
    <t>6/22</t>
  </si>
  <si>
    <t>199024599376</t>
  </si>
  <si>
    <t>3XL</t>
  </si>
  <si>
    <t>7/22</t>
  </si>
  <si>
    <t xml:space="preserve">CSSH11268623B </t>
  </si>
  <si>
    <t>199024599420</t>
  </si>
  <si>
    <t>淡紫腰封</t>
  </si>
  <si>
    <t>8/22</t>
  </si>
  <si>
    <t>199024599437</t>
  </si>
  <si>
    <t>9/22</t>
  </si>
  <si>
    <t>199024599444</t>
  </si>
  <si>
    <t>10/22</t>
  </si>
  <si>
    <t>199024599451</t>
  </si>
  <si>
    <t>11/22</t>
  </si>
  <si>
    <t>199024599468</t>
  </si>
  <si>
    <t>12/22</t>
  </si>
  <si>
    <t>199024599475</t>
  </si>
  <si>
    <t>13/22</t>
  </si>
  <si>
    <t>199024599369</t>
  </si>
  <si>
    <t>14/22</t>
  </si>
  <si>
    <t>一个栈板重量12.5公斤/长800*1100*150mm</t>
  </si>
  <si>
    <t>CSSH11268623F</t>
  </si>
  <si>
    <t xml:space="preserve">FT04073单        </t>
  </si>
  <si>
    <t>S25070856</t>
  </si>
  <si>
    <t>尺码条</t>
  </si>
  <si>
    <t>15/22</t>
  </si>
  <si>
    <t>760*260*205</t>
  </si>
  <si>
    <t>16/22</t>
  </si>
  <si>
    <t>17/22</t>
  </si>
  <si>
    <t>18/22</t>
  </si>
  <si>
    <t>19/22</t>
  </si>
  <si>
    <t>20/22</t>
  </si>
  <si>
    <t>21/22</t>
  </si>
  <si>
    <r>
      <rPr>
        <sz val="10"/>
        <rFont val="宋体"/>
        <charset val="134"/>
      </rPr>
      <t>圆贴</t>
    </r>
    <r>
      <rPr>
        <sz val="10"/>
        <rFont val="Calibri"/>
        <charset val="134"/>
      </rPr>
      <t xml:space="preserve">    </t>
    </r>
  </si>
  <si>
    <t>22/22</t>
  </si>
  <si>
    <t>340*340*295</t>
  </si>
  <si>
    <t>22箱</t>
  </si>
  <si>
    <t>江苏省常熟市  红豆路福兴印染斜对面誉恒仓库   老密 180 5182 1719</t>
  </si>
  <si>
    <t>CSSH11268623C</t>
  </si>
  <si>
    <t>199024599666</t>
  </si>
  <si>
    <t>深麻灰腰封</t>
  </si>
  <si>
    <t>1/134</t>
  </si>
  <si>
    <t>2/134</t>
  </si>
  <si>
    <t>3/134</t>
  </si>
  <si>
    <t>4/134</t>
  </si>
  <si>
    <t>5/134</t>
  </si>
  <si>
    <t>6/134</t>
  </si>
  <si>
    <t>199024599673</t>
  </si>
  <si>
    <t>7/134</t>
  </si>
  <si>
    <t>8/134</t>
  </si>
  <si>
    <t>9/134</t>
  </si>
  <si>
    <t>10/134</t>
  </si>
  <si>
    <t>11/134</t>
  </si>
  <si>
    <t>12/134</t>
  </si>
  <si>
    <t>13/134</t>
  </si>
  <si>
    <t>199024599680</t>
  </si>
  <si>
    <t>14/134</t>
  </si>
  <si>
    <t>15/134</t>
  </si>
  <si>
    <t>16/134</t>
  </si>
  <si>
    <t>17/134</t>
  </si>
  <si>
    <t>18/134</t>
  </si>
  <si>
    <t>19/134</t>
  </si>
  <si>
    <t>20/134</t>
  </si>
  <si>
    <t>21/134</t>
  </si>
  <si>
    <t>22/134</t>
  </si>
  <si>
    <t>199024599697</t>
  </si>
  <si>
    <t>23/134</t>
  </si>
  <si>
    <t>24/134</t>
  </si>
  <si>
    <t>25/134</t>
  </si>
  <si>
    <t>26/134</t>
  </si>
  <si>
    <t>27/134</t>
  </si>
  <si>
    <t>28/134</t>
  </si>
  <si>
    <t>29/134</t>
  </si>
  <si>
    <t>30/134</t>
  </si>
  <si>
    <t>31/134</t>
  </si>
  <si>
    <t>199024599703</t>
  </si>
  <si>
    <t>32/134</t>
  </si>
  <si>
    <t>33/134</t>
  </si>
  <si>
    <t>34/134</t>
  </si>
  <si>
    <t>35/134</t>
  </si>
  <si>
    <t>36/134</t>
  </si>
  <si>
    <t>37/134</t>
  </si>
  <si>
    <t>38/134</t>
  </si>
  <si>
    <t>39/134</t>
  </si>
  <si>
    <t>199024599710</t>
  </si>
  <si>
    <t>40/134</t>
  </si>
  <si>
    <t>41/134</t>
  </si>
  <si>
    <t>42/134</t>
  </si>
  <si>
    <t>43/134</t>
  </si>
  <si>
    <t>44/134</t>
  </si>
  <si>
    <t>45/134</t>
  </si>
  <si>
    <t>199024599390</t>
  </si>
  <si>
    <t>46/134</t>
  </si>
  <si>
    <t xml:space="preserve">CSSH11268623D </t>
  </si>
  <si>
    <t>199024599604</t>
  </si>
  <si>
    <t>绿麻灰腰封</t>
  </si>
  <si>
    <t>47/134</t>
  </si>
  <si>
    <t>48/134</t>
  </si>
  <si>
    <t>49/134</t>
  </si>
  <si>
    <t>50/134</t>
  </si>
  <si>
    <t>199024599611</t>
  </si>
  <si>
    <t>51/134</t>
  </si>
  <si>
    <t>52/134</t>
  </si>
  <si>
    <t>53/134</t>
  </si>
  <si>
    <t>54/134</t>
  </si>
  <si>
    <t>55/134</t>
  </si>
  <si>
    <t>56/134</t>
  </si>
  <si>
    <t>57/134</t>
  </si>
  <si>
    <t>199024599628</t>
  </si>
  <si>
    <t>58/134</t>
  </si>
  <si>
    <t>59/134</t>
  </si>
  <si>
    <t>60/134</t>
  </si>
  <si>
    <t>61/134</t>
  </si>
  <si>
    <t>62/134</t>
  </si>
  <si>
    <t>63/134</t>
  </si>
  <si>
    <t>64/134</t>
  </si>
  <si>
    <t>65/134</t>
  </si>
  <si>
    <t>66/134</t>
  </si>
  <si>
    <t>199024599635</t>
  </si>
  <si>
    <t>67/134</t>
  </si>
  <si>
    <t>68/134</t>
  </si>
  <si>
    <t>69/134</t>
  </si>
  <si>
    <t>70/134</t>
  </si>
  <si>
    <t>71/134</t>
  </si>
  <si>
    <t>72/134</t>
  </si>
  <si>
    <t>73/134</t>
  </si>
  <si>
    <t>199024599642</t>
  </si>
  <si>
    <t>74/134</t>
  </si>
  <si>
    <t>75/134</t>
  </si>
  <si>
    <t>76/134</t>
  </si>
  <si>
    <t>77/134</t>
  </si>
  <si>
    <t>78/134</t>
  </si>
  <si>
    <t>79/134</t>
  </si>
  <si>
    <t>199024599659</t>
  </si>
  <si>
    <t>80/134</t>
  </si>
  <si>
    <t>81/134</t>
  </si>
  <si>
    <t>82/134</t>
  </si>
  <si>
    <t>83/134</t>
  </si>
  <si>
    <t>84/134</t>
  </si>
  <si>
    <t>199024599383</t>
  </si>
  <si>
    <t>85/134</t>
  </si>
  <si>
    <t>86/134</t>
  </si>
  <si>
    <t>87/134</t>
  </si>
  <si>
    <t>88/134</t>
  </si>
  <si>
    <t>89/134</t>
  </si>
  <si>
    <t>90/134</t>
  </si>
  <si>
    <t>91/134</t>
  </si>
  <si>
    <t>92/134</t>
  </si>
  <si>
    <t>93/134</t>
  </si>
  <si>
    <t>94/134</t>
  </si>
  <si>
    <t>95/134</t>
  </si>
  <si>
    <t>96/134</t>
  </si>
  <si>
    <t>97/134</t>
  </si>
  <si>
    <t>98/134</t>
  </si>
  <si>
    <t>99/134</t>
  </si>
  <si>
    <t>100/134</t>
  </si>
  <si>
    <t>101/134</t>
  </si>
  <si>
    <t>102/134</t>
  </si>
  <si>
    <t>103/134</t>
  </si>
  <si>
    <t>104/134</t>
  </si>
  <si>
    <t>105/134</t>
  </si>
  <si>
    <t>106/134</t>
  </si>
  <si>
    <t>107/134</t>
  </si>
  <si>
    <t>108/134</t>
  </si>
  <si>
    <t>109/134</t>
  </si>
  <si>
    <t>110/134</t>
  </si>
  <si>
    <t>111/134</t>
  </si>
  <si>
    <t>112/134</t>
  </si>
  <si>
    <t>113/134</t>
  </si>
  <si>
    <t>114/134</t>
  </si>
  <si>
    <t>115/134</t>
  </si>
  <si>
    <t>116/134</t>
  </si>
  <si>
    <t>117/134</t>
  </si>
  <si>
    <t>118/134</t>
  </si>
  <si>
    <t>119/134</t>
  </si>
  <si>
    <t>120/134</t>
  </si>
  <si>
    <t>121/134</t>
  </si>
  <si>
    <t>122/134</t>
  </si>
  <si>
    <t>123/134</t>
  </si>
  <si>
    <t>124/134</t>
  </si>
  <si>
    <t>125/134</t>
  </si>
  <si>
    <t>126/134</t>
  </si>
  <si>
    <t>127/134</t>
  </si>
  <si>
    <t>128/134</t>
  </si>
  <si>
    <t>129/134</t>
  </si>
  <si>
    <t>130/134</t>
  </si>
  <si>
    <t>131/134</t>
  </si>
  <si>
    <t>132/134</t>
  </si>
  <si>
    <t>133/134</t>
  </si>
  <si>
    <t>134/134</t>
  </si>
  <si>
    <t>134箱</t>
  </si>
  <si>
    <t>1/38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</si>
  <si>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</si>
  <si>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</si>
  <si>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</si>
  <si>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</si>
  <si>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</si>
  <si>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</si>
  <si>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</si>
  <si>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</si>
  <si>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</si>
  <si>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</si>
  <si>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</si>
  <si>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</si>
  <si>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</si>
  <si>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</si>
  <si>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</si>
  <si>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</si>
  <si>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</si>
  <si>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</si>
  <si>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</si>
  <si>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</si>
  <si>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</si>
  <si>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</si>
  <si>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</si>
  <si>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</si>
  <si>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</si>
  <si>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</si>
  <si>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</si>
  <si>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</si>
  <si>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</si>
  <si>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</si>
  <si>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</si>
  <si>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</si>
  <si>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</si>
  <si>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CSSH11268623E</t>
  </si>
  <si>
    <t>199024599482</t>
  </si>
  <si>
    <t>米麻灰腰封</t>
  </si>
  <si>
    <t>35/38</t>
  </si>
  <si>
    <t>199024599499</t>
  </si>
  <si>
    <t>199024599505</t>
  </si>
  <si>
    <t>36/38</t>
  </si>
  <si>
    <t>199024599512</t>
  </si>
  <si>
    <t>37/38</t>
  </si>
  <si>
    <t>199024599529</t>
  </si>
  <si>
    <t>38/38</t>
  </si>
  <si>
    <t>199024599536</t>
  </si>
  <si>
    <t>199024599727</t>
  </si>
  <si>
    <t>38箱</t>
  </si>
  <si>
    <t>1/33</t>
  </si>
  <si>
    <t>2/33</t>
  </si>
  <si>
    <t>3/33</t>
  </si>
  <si>
    <t>4/33</t>
  </si>
  <si>
    <t>5/33</t>
  </si>
  <si>
    <t>6/33</t>
  </si>
  <si>
    <t>7/33</t>
  </si>
  <si>
    <t>8/33</t>
  </si>
  <si>
    <t>9/33</t>
  </si>
  <si>
    <t>10/33</t>
  </si>
  <si>
    <t>11/33</t>
  </si>
  <si>
    <t>12/33</t>
  </si>
  <si>
    <t>13/33</t>
  </si>
  <si>
    <t>14/33</t>
  </si>
  <si>
    <t>15/33</t>
  </si>
  <si>
    <t>16/33</t>
  </si>
  <si>
    <t>17/33</t>
  </si>
  <si>
    <t>18/33</t>
  </si>
  <si>
    <t>19/33</t>
  </si>
  <si>
    <t>20/33</t>
  </si>
  <si>
    <t>21/33</t>
  </si>
  <si>
    <t>22/33</t>
  </si>
  <si>
    <t>23/33</t>
  </si>
  <si>
    <t>24/33</t>
  </si>
  <si>
    <t>25/33</t>
  </si>
  <si>
    <t>26/33</t>
  </si>
  <si>
    <t>27/33</t>
  </si>
  <si>
    <t>28/33</t>
  </si>
  <si>
    <t>29/33</t>
  </si>
  <si>
    <t>30/33</t>
  </si>
  <si>
    <t>31/33</t>
  </si>
  <si>
    <t>32/33</t>
  </si>
  <si>
    <t>33/33</t>
  </si>
  <si>
    <t>33箱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</si>
</sst>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0_);[Red]\(0.000\)"/>
    <numFmt numFmtId="180" formatCode="yyyy\-mm\-dd"/>
  </numFmts>
  <fonts count="5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9"/>
      <name val="Arial"/>
      <charset val="0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Arial"/>
      <charset val="0"/>
    </font>
    <font>
      <sz val="9"/>
      <name val="宋体"/>
      <charset val="0"/>
      <scheme val="major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0"/>
      <scheme val="maj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4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47" fillId="0" borderId="0"/>
  </cellStyleXfs>
  <cellXfs count="1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80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5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6" fillId="2" borderId="4" xfId="55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5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177" fontId="16" fillId="2" borderId="5" xfId="55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177" fontId="16" fillId="2" borderId="6" xfId="55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8" fillId="3" borderId="3" xfId="52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177" fontId="19" fillId="3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52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9" fontId="22" fillId="0" borderId="3" xfId="0" applyNumberFormat="1" applyFont="1" applyBorder="1" applyAlignment="1">
      <alignment horizontal="center" vertical="center" wrapText="1"/>
    </xf>
    <xf numFmtId="177" fontId="2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77" fontId="12" fillId="3" borderId="3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178" fontId="12" fillId="3" borderId="3" xfId="52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79" fontId="19" fillId="3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78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7" fontId="16" fillId="0" borderId="4" xfId="55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7" fontId="16" fillId="0" borderId="5" xfId="55" applyNumberFormat="1" applyFont="1" applyFill="1" applyBorder="1" applyAlignment="1">
      <alignment horizontal="center" vertical="center"/>
    </xf>
    <xf numFmtId="177" fontId="16" fillId="0" borderId="6" xfId="55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77" fontId="16" fillId="0" borderId="3" xfId="55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52" applyFont="1" applyFill="1" applyBorder="1" applyAlignment="1">
      <alignment horizontal="center" vertical="center" wrapText="1"/>
    </xf>
    <xf numFmtId="0" fontId="16" fillId="2" borderId="3" xfId="56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52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2" fillId="3" borderId="5" xfId="52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52" applyFont="1" applyFill="1" applyBorder="1" applyAlignment="1">
      <alignment horizontal="center" vertical="center" wrapText="1"/>
    </xf>
    <xf numFmtId="0" fontId="16" fillId="3" borderId="3" xfId="56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3" fillId="2" borderId="4" xfId="55" applyFont="1" applyFill="1" applyBorder="1" applyAlignment="1">
      <alignment horizontal="center" vertical="center"/>
    </xf>
    <xf numFmtId="0" fontId="23" fillId="2" borderId="5" xfId="55" applyFont="1" applyFill="1" applyBorder="1" applyAlignment="1">
      <alignment horizontal="center" vertical="center"/>
    </xf>
    <xf numFmtId="0" fontId="23" fillId="2" borderId="6" xfId="55" applyFont="1" applyFill="1" applyBorder="1" applyAlignment="1">
      <alignment horizontal="center" vertical="center"/>
    </xf>
    <xf numFmtId="0" fontId="23" fillId="3" borderId="4" xfId="55" applyFont="1" applyFill="1" applyBorder="1" applyAlignment="1">
      <alignment horizontal="center" vertical="center"/>
    </xf>
    <xf numFmtId="0" fontId="23" fillId="3" borderId="5" xfId="55" applyFont="1" applyFill="1" applyBorder="1" applyAlignment="1">
      <alignment horizontal="center" vertical="center"/>
    </xf>
    <xf numFmtId="0" fontId="23" fillId="3" borderId="6" xfId="55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0" fontId="18" fillId="2" borderId="4" xfId="52" applyFont="1" applyFill="1" applyBorder="1" applyAlignment="1">
      <alignment horizontal="center" vertical="center" wrapText="1"/>
    </xf>
    <xf numFmtId="177" fontId="19" fillId="2" borderId="4" xfId="0" applyNumberFormat="1" applyFont="1" applyFill="1" applyBorder="1" applyAlignment="1">
      <alignment horizontal="center" vertical="center"/>
    </xf>
    <xf numFmtId="0" fontId="18" fillId="2" borderId="5" xfId="52" applyFont="1" applyFill="1" applyBorder="1" applyAlignment="1">
      <alignment horizontal="center" vertical="center" wrapText="1"/>
    </xf>
    <xf numFmtId="177" fontId="19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177" fontId="16" fillId="3" borderId="3" xfId="55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3" fillId="0" borderId="3" xfId="55" applyFont="1" applyBorder="1" applyAlignment="1">
      <alignment horizontal="center" vertical="center"/>
    </xf>
    <xf numFmtId="0" fontId="18" fillId="2" borderId="3" xfId="52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177" fontId="19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8" fontId="2" fillId="0" borderId="3" xfId="0" applyNumberFormat="1" applyFont="1" applyBorder="1" applyAlignment="1">
      <alignment horizontal="center" vertical="center"/>
    </xf>
    <xf numFmtId="58" fontId="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quotePrefix="1">
      <alignment horizontal="center" vertical="center" wrapText="1"/>
    </xf>
    <xf numFmtId="58" fontId="2" fillId="0" borderId="3" xfId="0" applyNumberFormat="1" applyFont="1" applyBorder="1" applyAlignment="1" quotePrefix="1">
      <alignment horizontal="center" vertical="center"/>
    </xf>
    <xf numFmtId="0" fontId="16" fillId="2" borderId="3" xfId="56" applyFont="1" applyFill="1" applyBorder="1" applyAlignment="1" quotePrefix="1">
      <alignment horizontal="center" vertical="center"/>
    </xf>
    <xf numFmtId="0" fontId="13" fillId="3" borderId="3" xfId="0" applyFont="1" applyFill="1" applyBorder="1" applyAlignment="1" quotePrefix="1">
      <alignment horizontal="center" vertical="center" wrapText="1"/>
    </xf>
    <xf numFmtId="58" fontId="2" fillId="3" borderId="3" xfId="0" applyNumberFormat="1" applyFont="1" applyFill="1" applyBorder="1" applyAlignment="1" quotePrefix="1">
      <alignment horizontal="center" vertical="center"/>
    </xf>
    <xf numFmtId="0" fontId="16" fillId="3" borderId="3" xfId="56" applyFont="1" applyFill="1" applyBorder="1" applyAlignment="1" quotePrefix="1">
      <alignment horizontal="center" vertical="center"/>
    </xf>
    <xf numFmtId="0" fontId="13" fillId="2" borderId="4" xfId="0" applyFont="1" applyFill="1" applyBorder="1" applyAlignment="1" quotePrefix="1">
      <alignment horizontal="center" vertical="center" wrapText="1"/>
    </xf>
    <xf numFmtId="0" fontId="13" fillId="3" borderId="4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9" xfId="55"/>
    <cellStyle name="常规 8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276225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workbookViewId="0">
      <selection activeCell="L33" sqref="L33"/>
    </sheetView>
  </sheetViews>
  <sheetFormatPr defaultColWidth="18" defaultRowHeight="15"/>
  <cols>
    <col min="1" max="1" width="9.125" style="1" customWidth="1"/>
    <col min="2" max="2" width="18.375" style="1" customWidth="1"/>
    <col min="3" max="3" width="9.5" style="1" customWidth="1"/>
    <col min="4" max="4" width="10.75" style="1" customWidth="1"/>
    <col min="5" max="5" width="13.625" style="1" customWidth="1"/>
    <col min="6" max="6" width="12.375" style="1" customWidth="1"/>
    <col min="7" max="7" width="5.5" style="1" customWidth="1"/>
    <col min="8" max="8" width="7.5" style="1" customWidth="1"/>
    <col min="9" max="9" width="7" style="3" customWidth="1"/>
    <col min="10" max="10" width="7" style="4" customWidth="1"/>
    <col min="11" max="11" width="10.125" style="1" customWidth="1"/>
    <col min="12" max="12" width="7.5" style="1" customWidth="1"/>
    <col min="13" max="13" width="6" style="5" customWidth="1"/>
    <col min="14" max="14" width="6.75" style="5" customWidth="1"/>
    <col min="15" max="15" width="12.625" style="1" customWidth="1"/>
    <col min="16" max="16" width="6.5" style="6" customWidth="1"/>
    <col min="17" max="17" width="34.875" style="1" customWidth="1"/>
    <col min="18" max="16384" width="18" style="1"/>
  </cols>
  <sheetData>
    <row r="1" s="1" customFormat="1" ht="40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53"/>
      <c r="K1" s="53"/>
      <c r="L1" s="53"/>
      <c r="M1" s="54"/>
      <c r="N1" s="54"/>
      <c r="O1" s="8"/>
      <c r="P1" s="6"/>
    </row>
    <row r="2" s="1" customFormat="1" ht="25.5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55"/>
      <c r="K2" s="9"/>
      <c r="L2" s="9"/>
      <c r="M2" s="56"/>
      <c r="N2" s="56"/>
      <c r="O2" s="9"/>
      <c r="P2" s="6"/>
    </row>
    <row r="3" s="1" customFormat="1" spans="6:16">
      <c r="F3" s="10" t="s">
        <v>2</v>
      </c>
      <c r="G3" s="113">
        <v>45868</v>
      </c>
      <c r="H3" s="113"/>
      <c r="I3" s="57"/>
      <c r="J3" s="58"/>
      <c r="K3" s="59"/>
      <c r="L3" s="59"/>
      <c r="M3" s="5"/>
      <c r="N3" s="5"/>
      <c r="P3" s="6"/>
    </row>
    <row r="4" s="1" customFormat="1" ht="19.5" customHeight="1" spans="5:16">
      <c r="E4" s="12" t="s">
        <v>3</v>
      </c>
      <c r="F4" s="153"/>
      <c r="G4" s="153"/>
      <c r="H4" s="154" t="s">
        <v>4</v>
      </c>
      <c r="I4" s="166"/>
      <c r="J4" s="166"/>
      <c r="K4" s="166"/>
      <c r="L4" s="166"/>
      <c r="M4" s="166"/>
      <c r="N4" s="166"/>
      <c r="O4" s="166"/>
      <c r="P4" s="166"/>
    </row>
    <row r="5" s="1" customFormat="1" hidden="1" spans="2:16">
      <c r="B5" s="15"/>
      <c r="I5" s="3"/>
      <c r="J5" s="4"/>
      <c r="M5" s="5"/>
      <c r="N5" s="5"/>
      <c r="P5" s="6"/>
    </row>
    <row r="6" s="2" customFormat="1" ht="38.25" spans="1:16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9" t="s">
        <v>12</v>
      </c>
      <c r="I6" s="19" t="s">
        <v>13</v>
      </c>
      <c r="J6" s="61" t="s">
        <v>14</v>
      </c>
      <c r="K6" s="19"/>
      <c r="L6" s="23" t="s">
        <v>15</v>
      </c>
      <c r="M6" s="62" t="s">
        <v>16</v>
      </c>
      <c r="N6" s="62" t="s">
        <v>17</v>
      </c>
      <c r="O6" s="17" t="s">
        <v>18</v>
      </c>
      <c r="P6" s="63" t="s">
        <v>19</v>
      </c>
    </row>
    <row r="7" s="2" customFormat="1" ht="36" customHeight="1" spans="1:16">
      <c r="A7" s="16" t="s">
        <v>20</v>
      </c>
      <c r="B7" s="20" t="s">
        <v>21</v>
      </c>
      <c r="C7" s="21" t="s">
        <v>22</v>
      </c>
      <c r="D7" s="22" t="s">
        <v>23</v>
      </c>
      <c r="E7" s="22"/>
      <c r="F7" s="23" t="s">
        <v>24</v>
      </c>
      <c r="G7" s="23" t="s">
        <v>25</v>
      </c>
      <c r="H7" s="19" t="s">
        <v>26</v>
      </c>
      <c r="I7" s="19" t="s">
        <v>27</v>
      </c>
      <c r="J7" s="64" t="s">
        <v>28</v>
      </c>
      <c r="K7" s="17" t="s">
        <v>29</v>
      </c>
      <c r="L7" s="65" t="s">
        <v>30</v>
      </c>
      <c r="M7" s="62" t="s">
        <v>31</v>
      </c>
      <c r="N7" s="62" t="s">
        <v>32</v>
      </c>
      <c r="O7" s="17" t="s">
        <v>29</v>
      </c>
      <c r="P7" s="63" t="s">
        <v>33</v>
      </c>
    </row>
    <row r="8" s="2" customFormat="1" ht="26" customHeight="1" spans="1:17">
      <c r="A8" s="24" t="s">
        <v>34</v>
      </c>
      <c r="B8" s="25" t="s">
        <v>35</v>
      </c>
      <c r="C8" s="24" t="s">
        <v>36</v>
      </c>
      <c r="D8" s="85" t="s">
        <v>37</v>
      </c>
      <c r="E8" s="171" t="s">
        <v>38</v>
      </c>
      <c r="F8" s="91" t="s">
        <v>39</v>
      </c>
      <c r="G8" s="92" t="s">
        <v>40</v>
      </c>
      <c r="H8" s="93">
        <v>7282.1</v>
      </c>
      <c r="I8" s="66"/>
      <c r="J8" s="67">
        <v>1800</v>
      </c>
      <c r="K8" s="98"/>
      <c r="L8" s="172" t="s">
        <v>41</v>
      </c>
      <c r="M8" s="99">
        <f>J8*0.00751</f>
        <v>13.518</v>
      </c>
      <c r="N8" s="99">
        <f>M8+0.5</f>
        <v>14.018</v>
      </c>
      <c r="O8" s="98" t="s">
        <v>42</v>
      </c>
      <c r="P8" s="98">
        <f t="shared" ref="P8:P42" si="0">0.7*0.26*0.235</f>
        <v>0.04277</v>
      </c>
      <c r="Q8" s="170" t="s">
        <v>43</v>
      </c>
    </row>
    <row r="9" s="2" customFormat="1" ht="26" customHeight="1" spans="1:17">
      <c r="A9" s="30"/>
      <c r="B9" s="31"/>
      <c r="C9" s="30"/>
      <c r="D9" s="87"/>
      <c r="E9" s="171" t="s">
        <v>44</v>
      </c>
      <c r="F9" s="91" t="s">
        <v>39</v>
      </c>
      <c r="G9" s="92" t="s">
        <v>45</v>
      </c>
      <c r="H9" s="93">
        <v>12409.44</v>
      </c>
      <c r="I9" s="66"/>
      <c r="J9" s="67">
        <v>1800</v>
      </c>
      <c r="K9" s="98"/>
      <c r="L9" s="172" t="s">
        <v>46</v>
      </c>
      <c r="M9" s="99">
        <f t="shared" ref="M9:M21" si="1">J9*0.00751</f>
        <v>13.518</v>
      </c>
      <c r="N9" s="99">
        <f t="shared" ref="N9:N28" si="2">M9+0.5</f>
        <v>14.018</v>
      </c>
      <c r="O9" s="98" t="s">
        <v>42</v>
      </c>
      <c r="P9" s="98">
        <f t="shared" si="0"/>
        <v>0.04277</v>
      </c>
      <c r="Q9" s="98"/>
    </row>
    <row r="10" s="2" customFormat="1" ht="26" customHeight="1" spans="1:17">
      <c r="A10" s="30"/>
      <c r="B10" s="31"/>
      <c r="C10" s="30"/>
      <c r="D10" s="87"/>
      <c r="E10" s="171" t="s">
        <v>47</v>
      </c>
      <c r="F10" s="91" t="s">
        <v>39</v>
      </c>
      <c r="G10" s="92" t="s">
        <v>48</v>
      </c>
      <c r="H10" s="93">
        <v>12873.97</v>
      </c>
      <c r="I10" s="66"/>
      <c r="J10" s="67">
        <v>1800</v>
      </c>
      <c r="K10" s="98"/>
      <c r="L10" s="172" t="s">
        <v>49</v>
      </c>
      <c r="M10" s="99">
        <f t="shared" si="1"/>
        <v>13.518</v>
      </c>
      <c r="N10" s="99">
        <f t="shared" si="2"/>
        <v>14.018</v>
      </c>
      <c r="O10" s="98" t="s">
        <v>42</v>
      </c>
      <c r="P10" s="98">
        <f t="shared" si="0"/>
        <v>0.04277</v>
      </c>
      <c r="Q10" s="98"/>
    </row>
    <row r="11" s="2" customFormat="1" ht="26" customHeight="1" spans="1:17">
      <c r="A11" s="30"/>
      <c r="B11" s="31"/>
      <c r="C11" s="30"/>
      <c r="D11" s="87"/>
      <c r="E11" s="171" t="s">
        <v>50</v>
      </c>
      <c r="F11" s="91" t="s">
        <v>39</v>
      </c>
      <c r="G11" s="92" t="s">
        <v>51</v>
      </c>
      <c r="H11" s="93">
        <v>15041.09</v>
      </c>
      <c r="I11" s="66"/>
      <c r="J11" s="67">
        <v>1800</v>
      </c>
      <c r="K11" s="98"/>
      <c r="L11" s="172" t="s">
        <v>52</v>
      </c>
      <c r="M11" s="99">
        <f t="shared" si="1"/>
        <v>13.518</v>
      </c>
      <c r="N11" s="99">
        <f t="shared" si="2"/>
        <v>14.018</v>
      </c>
      <c r="O11" s="98" t="s">
        <v>42</v>
      </c>
      <c r="P11" s="98">
        <f t="shared" si="0"/>
        <v>0.04277</v>
      </c>
      <c r="Q11" s="98"/>
    </row>
    <row r="12" s="2" customFormat="1" ht="22" customHeight="1" spans="1:17">
      <c r="A12" s="30"/>
      <c r="B12" s="31"/>
      <c r="C12" s="30"/>
      <c r="D12" s="87"/>
      <c r="E12" s="171" t="s">
        <v>53</v>
      </c>
      <c r="F12" s="91" t="s">
        <v>39</v>
      </c>
      <c r="G12" s="94" t="s">
        <v>54</v>
      </c>
      <c r="H12" s="93">
        <v>12529.95</v>
      </c>
      <c r="I12" s="66"/>
      <c r="J12" s="67">
        <v>1800</v>
      </c>
      <c r="K12" s="98"/>
      <c r="L12" s="172" t="s">
        <v>55</v>
      </c>
      <c r="M12" s="99">
        <f t="shared" si="1"/>
        <v>13.518</v>
      </c>
      <c r="N12" s="99">
        <f t="shared" si="2"/>
        <v>14.018</v>
      </c>
      <c r="O12" s="98" t="s">
        <v>42</v>
      </c>
      <c r="P12" s="98">
        <f t="shared" si="0"/>
        <v>0.04277</v>
      </c>
      <c r="Q12" s="98"/>
    </row>
    <row r="13" s="2" customFormat="1" ht="22" customHeight="1" spans="1:17">
      <c r="A13" s="30"/>
      <c r="B13" s="31"/>
      <c r="C13" s="30"/>
      <c r="D13" s="87"/>
      <c r="E13" s="171" t="s">
        <v>56</v>
      </c>
      <c r="F13" s="91" t="s">
        <v>39</v>
      </c>
      <c r="G13" s="94" t="s">
        <v>57</v>
      </c>
      <c r="H13" s="93">
        <v>10579.13</v>
      </c>
      <c r="I13" s="66"/>
      <c r="J13" s="67">
        <v>1800</v>
      </c>
      <c r="K13" s="98"/>
      <c r="L13" s="172" t="s">
        <v>58</v>
      </c>
      <c r="M13" s="99">
        <f t="shared" si="1"/>
        <v>13.518</v>
      </c>
      <c r="N13" s="99">
        <f t="shared" si="2"/>
        <v>14.018</v>
      </c>
      <c r="O13" s="98" t="s">
        <v>42</v>
      </c>
      <c r="P13" s="98">
        <f t="shared" si="0"/>
        <v>0.04277</v>
      </c>
      <c r="Q13" s="98"/>
    </row>
    <row r="14" s="2" customFormat="1" ht="22" customHeight="1" spans="1:17">
      <c r="A14" s="95"/>
      <c r="B14" s="96"/>
      <c r="C14" s="95"/>
      <c r="D14" s="155"/>
      <c r="E14" s="173" t="s">
        <v>59</v>
      </c>
      <c r="F14" s="91" t="s">
        <v>39</v>
      </c>
      <c r="G14" s="94" t="s">
        <v>60</v>
      </c>
      <c r="H14" s="93">
        <v>189</v>
      </c>
      <c r="I14" s="66">
        <v>50</v>
      </c>
      <c r="J14" s="67">
        <f>H14+I14</f>
        <v>239</v>
      </c>
      <c r="K14" s="98"/>
      <c r="L14" s="172" t="s">
        <v>61</v>
      </c>
      <c r="M14" s="99">
        <f t="shared" si="1"/>
        <v>1.79489</v>
      </c>
      <c r="N14" s="99">
        <f t="shared" si="2"/>
        <v>2.29489</v>
      </c>
      <c r="O14" s="98" t="s">
        <v>42</v>
      </c>
      <c r="P14" s="98">
        <f t="shared" si="0"/>
        <v>0.04277</v>
      </c>
      <c r="Q14" s="98"/>
    </row>
    <row r="15" s="2" customFormat="1" ht="22" customHeight="1" spans="1:17">
      <c r="A15" s="118" t="s">
        <v>34</v>
      </c>
      <c r="B15" s="119" t="s">
        <v>62</v>
      </c>
      <c r="C15" s="118" t="s">
        <v>36</v>
      </c>
      <c r="D15" s="118" t="s">
        <v>37</v>
      </c>
      <c r="E15" s="174" t="s">
        <v>63</v>
      </c>
      <c r="F15" s="139" t="s">
        <v>64</v>
      </c>
      <c r="G15" s="157" t="s">
        <v>40</v>
      </c>
      <c r="H15" s="158">
        <v>7282.1</v>
      </c>
      <c r="I15" s="71"/>
      <c r="J15" s="72">
        <v>1800</v>
      </c>
      <c r="K15" s="132"/>
      <c r="L15" s="175" t="s">
        <v>65</v>
      </c>
      <c r="M15" s="131">
        <f t="shared" si="1"/>
        <v>13.518</v>
      </c>
      <c r="N15" s="131">
        <f t="shared" si="2"/>
        <v>14.018</v>
      </c>
      <c r="O15" s="132" t="s">
        <v>42</v>
      </c>
      <c r="P15" s="132">
        <f t="shared" si="0"/>
        <v>0.04277</v>
      </c>
      <c r="Q15" s="98"/>
    </row>
    <row r="16" s="2" customFormat="1" ht="22" customHeight="1" spans="1:17">
      <c r="A16" s="123"/>
      <c r="B16" s="124"/>
      <c r="C16" s="123"/>
      <c r="D16" s="123"/>
      <c r="E16" s="174" t="s">
        <v>66</v>
      </c>
      <c r="F16" s="139" t="s">
        <v>64</v>
      </c>
      <c r="G16" s="157" t="s">
        <v>45</v>
      </c>
      <c r="H16" s="158">
        <v>11528.79</v>
      </c>
      <c r="I16" s="71"/>
      <c r="J16" s="72">
        <v>1800</v>
      </c>
      <c r="K16" s="132"/>
      <c r="L16" s="175" t="s">
        <v>67</v>
      </c>
      <c r="M16" s="131">
        <f t="shared" si="1"/>
        <v>13.518</v>
      </c>
      <c r="N16" s="131">
        <f t="shared" si="2"/>
        <v>14.018</v>
      </c>
      <c r="O16" s="132" t="s">
        <v>42</v>
      </c>
      <c r="P16" s="132">
        <f t="shared" si="0"/>
        <v>0.04277</v>
      </c>
      <c r="Q16" s="98"/>
    </row>
    <row r="17" s="2" customFormat="1" ht="22" customHeight="1" spans="1:17">
      <c r="A17" s="123"/>
      <c r="B17" s="124"/>
      <c r="C17" s="123"/>
      <c r="D17" s="123"/>
      <c r="E17" s="174" t="s">
        <v>68</v>
      </c>
      <c r="F17" s="139" t="s">
        <v>64</v>
      </c>
      <c r="G17" s="157" t="s">
        <v>48</v>
      </c>
      <c r="H17" s="158">
        <v>15737.37</v>
      </c>
      <c r="I17" s="71"/>
      <c r="J17" s="72">
        <v>1800</v>
      </c>
      <c r="K17" s="132"/>
      <c r="L17" s="175" t="s">
        <v>69</v>
      </c>
      <c r="M17" s="131">
        <f t="shared" si="1"/>
        <v>13.518</v>
      </c>
      <c r="N17" s="131">
        <f t="shared" si="2"/>
        <v>14.018</v>
      </c>
      <c r="O17" s="132" t="s">
        <v>42</v>
      </c>
      <c r="P17" s="132">
        <f t="shared" si="0"/>
        <v>0.04277</v>
      </c>
      <c r="Q17" s="98"/>
    </row>
    <row r="18" s="2" customFormat="1" ht="22" customHeight="1" spans="1:17">
      <c r="A18" s="123"/>
      <c r="B18" s="124"/>
      <c r="C18" s="123"/>
      <c r="D18" s="123"/>
      <c r="E18" s="174" t="s">
        <v>70</v>
      </c>
      <c r="F18" s="139" t="s">
        <v>64</v>
      </c>
      <c r="G18" s="157" t="s">
        <v>51</v>
      </c>
      <c r="H18" s="158">
        <v>12837.92</v>
      </c>
      <c r="I18" s="71"/>
      <c r="J18" s="72">
        <v>1800</v>
      </c>
      <c r="K18" s="132"/>
      <c r="L18" s="175" t="s">
        <v>71</v>
      </c>
      <c r="M18" s="131">
        <f t="shared" si="1"/>
        <v>13.518</v>
      </c>
      <c r="N18" s="131">
        <f t="shared" si="2"/>
        <v>14.018</v>
      </c>
      <c r="O18" s="132" t="s">
        <v>42</v>
      </c>
      <c r="P18" s="132">
        <f t="shared" si="0"/>
        <v>0.04277</v>
      </c>
      <c r="Q18" s="98"/>
    </row>
    <row r="19" s="2" customFormat="1" ht="22" customHeight="1" spans="1:17">
      <c r="A19" s="123"/>
      <c r="B19" s="124"/>
      <c r="C19" s="123"/>
      <c r="D19" s="123"/>
      <c r="E19" s="174" t="s">
        <v>72</v>
      </c>
      <c r="F19" s="139" t="s">
        <v>64</v>
      </c>
      <c r="G19" s="140" t="s">
        <v>54</v>
      </c>
      <c r="H19" s="158">
        <v>11869.72</v>
      </c>
      <c r="I19" s="71"/>
      <c r="J19" s="72">
        <v>1800</v>
      </c>
      <c r="K19" s="132"/>
      <c r="L19" s="175" t="s">
        <v>73</v>
      </c>
      <c r="M19" s="131">
        <f t="shared" si="1"/>
        <v>13.518</v>
      </c>
      <c r="N19" s="131">
        <f t="shared" si="2"/>
        <v>14.018</v>
      </c>
      <c r="O19" s="132" t="s">
        <v>42</v>
      </c>
      <c r="P19" s="132">
        <f t="shared" si="0"/>
        <v>0.04277</v>
      </c>
      <c r="Q19" s="98"/>
    </row>
    <row r="20" s="2" customFormat="1" ht="22" customHeight="1" spans="1:17">
      <c r="A20" s="123"/>
      <c r="B20" s="124"/>
      <c r="C20" s="123"/>
      <c r="D20" s="123"/>
      <c r="E20" s="174" t="s">
        <v>74</v>
      </c>
      <c r="F20" s="139" t="s">
        <v>64</v>
      </c>
      <c r="G20" s="140" t="s">
        <v>57</v>
      </c>
      <c r="H20" s="158">
        <v>7715.73</v>
      </c>
      <c r="I20" s="71"/>
      <c r="J20" s="72">
        <v>1800</v>
      </c>
      <c r="K20" s="132"/>
      <c r="L20" s="175" t="s">
        <v>75</v>
      </c>
      <c r="M20" s="131">
        <f t="shared" si="1"/>
        <v>13.518</v>
      </c>
      <c r="N20" s="131">
        <f t="shared" si="2"/>
        <v>14.018</v>
      </c>
      <c r="O20" s="132" t="s">
        <v>42</v>
      </c>
      <c r="P20" s="132">
        <f t="shared" si="0"/>
        <v>0.04277</v>
      </c>
      <c r="Q20" s="98"/>
    </row>
    <row r="21" s="2" customFormat="1" ht="22" customHeight="1" spans="1:17">
      <c r="A21" s="136"/>
      <c r="B21" s="137"/>
      <c r="C21" s="136"/>
      <c r="D21" s="136"/>
      <c r="E21" s="176" t="s">
        <v>76</v>
      </c>
      <c r="F21" s="139" t="s">
        <v>64</v>
      </c>
      <c r="G21" s="140" t="s">
        <v>60</v>
      </c>
      <c r="H21" s="158">
        <v>189</v>
      </c>
      <c r="I21" s="71">
        <v>50</v>
      </c>
      <c r="J21" s="72">
        <f>H21+I21</f>
        <v>239</v>
      </c>
      <c r="K21" s="132"/>
      <c r="L21" s="175" t="s">
        <v>77</v>
      </c>
      <c r="M21" s="131">
        <f t="shared" si="1"/>
        <v>1.79489</v>
      </c>
      <c r="N21" s="131">
        <f t="shared" si="2"/>
        <v>2.29489</v>
      </c>
      <c r="O21" s="132" t="s">
        <v>42</v>
      </c>
      <c r="P21" s="132">
        <f t="shared" si="0"/>
        <v>0.04277</v>
      </c>
      <c r="Q21" s="170" t="s">
        <v>78</v>
      </c>
    </row>
    <row r="22" s="2" customFormat="1" ht="22" customHeight="1" spans="1:17">
      <c r="A22" s="159" t="s">
        <v>34</v>
      </c>
      <c r="B22" s="25" t="s">
        <v>79</v>
      </c>
      <c r="C22" s="159" t="s">
        <v>80</v>
      </c>
      <c r="D22" s="160" t="s">
        <v>81</v>
      </c>
      <c r="E22" s="161"/>
      <c r="F22" s="161" t="s">
        <v>82</v>
      </c>
      <c r="G22" s="92" t="s">
        <v>40</v>
      </c>
      <c r="H22" s="92">
        <v>30974</v>
      </c>
      <c r="I22" s="66"/>
      <c r="J22" s="67">
        <v>6000</v>
      </c>
      <c r="K22" s="98"/>
      <c r="L22" s="172" t="s">
        <v>83</v>
      </c>
      <c r="M22" s="99">
        <f>J22*0.00251</f>
        <v>15.06</v>
      </c>
      <c r="N22" s="99">
        <f t="shared" si="2"/>
        <v>15.56</v>
      </c>
      <c r="O22" s="98" t="s">
        <v>84</v>
      </c>
      <c r="P22" s="98">
        <f t="shared" ref="P22:P28" si="3">0.76*0.26*0.205</f>
        <v>0.040508</v>
      </c>
      <c r="Q22" s="98"/>
    </row>
    <row r="23" s="2" customFormat="1" ht="22" customHeight="1" spans="1:17">
      <c r="A23" s="159" t="s">
        <v>34</v>
      </c>
      <c r="B23" s="31"/>
      <c r="C23" s="159" t="s">
        <v>80</v>
      </c>
      <c r="D23" s="160" t="s">
        <v>37</v>
      </c>
      <c r="E23" s="161"/>
      <c r="F23" s="161" t="s">
        <v>82</v>
      </c>
      <c r="G23" s="92" t="s">
        <v>45</v>
      </c>
      <c r="H23" s="92">
        <v>48291</v>
      </c>
      <c r="I23" s="66"/>
      <c r="J23" s="67">
        <v>6000</v>
      </c>
      <c r="K23" s="98"/>
      <c r="L23" s="172" t="s">
        <v>85</v>
      </c>
      <c r="M23" s="99">
        <f t="shared" ref="M23:M28" si="4">J23*0.00251</f>
        <v>15.06</v>
      </c>
      <c r="N23" s="99">
        <f t="shared" si="2"/>
        <v>15.56</v>
      </c>
      <c r="O23" s="98" t="s">
        <v>84</v>
      </c>
      <c r="P23" s="98">
        <f t="shared" si="3"/>
        <v>0.040508</v>
      </c>
      <c r="Q23" s="98"/>
    </row>
    <row r="24" s="2" customFormat="1" ht="22" customHeight="1" spans="1:17">
      <c r="A24" s="159" t="s">
        <v>34</v>
      </c>
      <c r="B24" s="31"/>
      <c r="C24" s="159" t="s">
        <v>80</v>
      </c>
      <c r="D24" s="160" t="s">
        <v>37</v>
      </c>
      <c r="E24" s="161"/>
      <c r="F24" s="161" t="s">
        <v>82</v>
      </c>
      <c r="G24" s="92" t="s">
        <v>48</v>
      </c>
      <c r="H24" s="92">
        <v>60841</v>
      </c>
      <c r="I24" s="66"/>
      <c r="J24" s="67">
        <v>6000</v>
      </c>
      <c r="K24" s="98"/>
      <c r="L24" s="172" t="s">
        <v>86</v>
      </c>
      <c r="M24" s="99">
        <f t="shared" si="4"/>
        <v>15.06</v>
      </c>
      <c r="N24" s="99">
        <f t="shared" si="2"/>
        <v>15.56</v>
      </c>
      <c r="O24" s="98" t="s">
        <v>84</v>
      </c>
      <c r="P24" s="98">
        <f t="shared" si="3"/>
        <v>0.040508</v>
      </c>
      <c r="Q24" s="98"/>
    </row>
    <row r="25" s="2" customFormat="1" ht="22" customHeight="1" spans="1:17">
      <c r="A25" s="159" t="s">
        <v>34</v>
      </c>
      <c r="B25" s="31"/>
      <c r="C25" s="159" t="s">
        <v>80</v>
      </c>
      <c r="D25" s="160" t="s">
        <v>37</v>
      </c>
      <c r="E25" s="161"/>
      <c r="F25" s="161" t="s">
        <v>82</v>
      </c>
      <c r="G25" s="92" t="s">
        <v>51</v>
      </c>
      <c r="H25" s="92">
        <v>56740</v>
      </c>
      <c r="I25" s="66"/>
      <c r="J25" s="67">
        <v>6000</v>
      </c>
      <c r="K25" s="98"/>
      <c r="L25" s="172" t="s">
        <v>87</v>
      </c>
      <c r="M25" s="99">
        <f t="shared" si="4"/>
        <v>15.06</v>
      </c>
      <c r="N25" s="99">
        <f t="shared" si="2"/>
        <v>15.56</v>
      </c>
      <c r="O25" s="98" t="s">
        <v>84</v>
      </c>
      <c r="P25" s="98">
        <f t="shared" si="3"/>
        <v>0.040508</v>
      </c>
      <c r="Q25" s="98"/>
    </row>
    <row r="26" s="2" customFormat="1" ht="22" customHeight="1" spans="1:17">
      <c r="A26" s="159" t="s">
        <v>34</v>
      </c>
      <c r="B26" s="31"/>
      <c r="C26" s="159" t="s">
        <v>80</v>
      </c>
      <c r="D26" s="160" t="s">
        <v>37</v>
      </c>
      <c r="E26" s="161"/>
      <c r="F26" s="161" t="s">
        <v>82</v>
      </c>
      <c r="G26" s="94" t="s">
        <v>54</v>
      </c>
      <c r="H26" s="92">
        <v>48672</v>
      </c>
      <c r="I26" s="66"/>
      <c r="J26" s="67">
        <v>6000</v>
      </c>
      <c r="K26" s="98"/>
      <c r="L26" s="172" t="s">
        <v>88</v>
      </c>
      <c r="M26" s="99">
        <f t="shared" si="4"/>
        <v>15.06</v>
      </c>
      <c r="N26" s="99">
        <f t="shared" si="2"/>
        <v>15.56</v>
      </c>
      <c r="O26" s="98" t="s">
        <v>84</v>
      </c>
      <c r="P26" s="98">
        <f t="shared" si="3"/>
        <v>0.040508</v>
      </c>
      <c r="Q26" s="98"/>
    </row>
    <row r="27" s="2" customFormat="1" ht="22" customHeight="1" spans="1:17">
      <c r="A27" s="159" t="s">
        <v>34</v>
      </c>
      <c r="B27" s="31"/>
      <c r="C27" s="159" t="s">
        <v>80</v>
      </c>
      <c r="D27" s="160" t="s">
        <v>37</v>
      </c>
      <c r="E27" s="161"/>
      <c r="F27" s="161" t="s">
        <v>82</v>
      </c>
      <c r="G27" s="94" t="s">
        <v>57</v>
      </c>
      <c r="H27" s="92">
        <v>37046</v>
      </c>
      <c r="I27" s="66"/>
      <c r="J27" s="67">
        <v>6000</v>
      </c>
      <c r="K27" s="98"/>
      <c r="L27" s="172" t="s">
        <v>89</v>
      </c>
      <c r="M27" s="99">
        <f t="shared" si="4"/>
        <v>15.06</v>
      </c>
      <c r="N27" s="99">
        <f t="shared" si="2"/>
        <v>15.56</v>
      </c>
      <c r="O27" s="98" t="s">
        <v>84</v>
      </c>
      <c r="P27" s="98">
        <f t="shared" si="3"/>
        <v>0.040508</v>
      </c>
      <c r="Q27" s="98"/>
    </row>
    <row r="28" s="2" customFormat="1" ht="22" customHeight="1" spans="1:17">
      <c r="A28" s="159" t="s">
        <v>34</v>
      </c>
      <c r="B28" s="96"/>
      <c r="C28" s="159" t="s">
        <v>80</v>
      </c>
      <c r="D28" s="160" t="s">
        <v>37</v>
      </c>
      <c r="E28" s="161"/>
      <c r="F28" s="161" t="s">
        <v>82</v>
      </c>
      <c r="G28" s="94" t="s">
        <v>60</v>
      </c>
      <c r="H28" s="92">
        <v>944</v>
      </c>
      <c r="I28" s="66">
        <v>56</v>
      </c>
      <c r="J28" s="67">
        <f>H28+I28</f>
        <v>1000</v>
      </c>
      <c r="K28" s="98"/>
      <c r="L28" s="172" t="s">
        <v>90</v>
      </c>
      <c r="M28" s="99">
        <f t="shared" si="4"/>
        <v>2.51</v>
      </c>
      <c r="N28" s="99">
        <f t="shared" si="2"/>
        <v>3.01</v>
      </c>
      <c r="O28" s="98" t="s">
        <v>84</v>
      </c>
      <c r="P28" s="98">
        <f t="shared" si="3"/>
        <v>0.040508</v>
      </c>
      <c r="Q28" s="98"/>
    </row>
    <row r="29" s="2" customFormat="1" ht="22" customHeight="1" spans="1:17">
      <c r="A29" s="159" t="s">
        <v>34</v>
      </c>
      <c r="B29" s="162" t="s">
        <v>91</v>
      </c>
      <c r="C29" s="159" t="s">
        <v>80</v>
      </c>
      <c r="D29" s="160" t="s">
        <v>37</v>
      </c>
      <c r="E29" s="160"/>
      <c r="F29" s="163"/>
      <c r="G29" s="164"/>
      <c r="H29" s="165">
        <v>558625</v>
      </c>
      <c r="I29" s="66"/>
      <c r="J29" s="67">
        <v>128000</v>
      </c>
      <c r="K29" s="98"/>
      <c r="L29" s="172" t="s">
        <v>92</v>
      </c>
      <c r="M29" s="99">
        <v>12.3</v>
      </c>
      <c r="N29" s="99">
        <v>12.8</v>
      </c>
      <c r="O29" s="98" t="s">
        <v>93</v>
      </c>
      <c r="P29" s="98">
        <f>0.34*0.34*0.295</f>
        <v>0.034102</v>
      </c>
      <c r="Q29" s="98"/>
    </row>
    <row r="30" s="2" customFormat="1" ht="22" customHeight="1" spans="1:17">
      <c r="A30" s="43"/>
      <c r="B30" s="44"/>
      <c r="C30" s="43"/>
      <c r="D30" s="43"/>
      <c r="E30" s="43"/>
      <c r="F30" s="45"/>
      <c r="G30" s="46"/>
      <c r="H30" s="47"/>
      <c r="I30" s="71"/>
      <c r="J30" s="72"/>
      <c r="K30" s="169"/>
      <c r="L30" s="73"/>
      <c r="M30" s="74"/>
      <c r="N30" s="74"/>
      <c r="O30" s="75"/>
      <c r="P30" s="76"/>
      <c r="Q30" s="98"/>
    </row>
    <row r="31" s="2" customFormat="1" ht="22" customHeight="1" spans="1:16">
      <c r="A31" s="48"/>
      <c r="B31" s="49"/>
      <c r="C31" s="48"/>
      <c r="D31" s="48"/>
      <c r="E31" s="48"/>
      <c r="F31" s="50"/>
      <c r="G31" s="51"/>
      <c r="H31" s="52"/>
      <c r="I31" s="77"/>
      <c r="J31" s="78">
        <f>SUM(J8:J30)</f>
        <v>187078</v>
      </c>
      <c r="K31" s="52"/>
      <c r="L31" s="79" t="s">
        <v>94</v>
      </c>
      <c r="M31" s="80">
        <f>SUM(M8:M30)</f>
        <v>270.97578</v>
      </c>
      <c r="N31" s="80">
        <f>SUM(N8:N30)</f>
        <v>281.97578</v>
      </c>
      <c r="O31" s="81"/>
      <c r="P31" s="63">
        <f>SUM(P8:P30)</f>
        <v>0.916438</v>
      </c>
    </row>
    <row r="32" s="1" customFormat="1" spans="9:16">
      <c r="I32" s="3"/>
      <c r="J32" s="82"/>
      <c r="K32" s="83"/>
      <c r="L32" s="83"/>
      <c r="M32" s="5"/>
      <c r="N32" s="5"/>
      <c r="P32" s="6"/>
    </row>
    <row r="34" s="1" customFormat="1" spans="9:16">
      <c r="I34" s="59"/>
      <c r="J34" s="4"/>
      <c r="M34" s="5"/>
      <c r="N34" s="5"/>
      <c r="P34" s="6"/>
    </row>
  </sheetData>
  <mergeCells count="16">
    <mergeCell ref="A1:O1"/>
    <mergeCell ref="A2:O2"/>
    <mergeCell ref="G3:H3"/>
    <mergeCell ref="F4:G4"/>
    <mergeCell ref="H4:P4"/>
    <mergeCell ref="A8:A14"/>
    <mergeCell ref="A15:A21"/>
    <mergeCell ref="B8:B14"/>
    <mergeCell ref="B15:B21"/>
    <mergeCell ref="B22:B28"/>
    <mergeCell ref="C8:C14"/>
    <mergeCell ref="C15:C21"/>
    <mergeCell ref="D8:D14"/>
    <mergeCell ref="D15:D21"/>
    <mergeCell ref="Q8:Q20"/>
    <mergeCell ref="Q21:Q30"/>
  </mergeCells>
  <printOptions horizontalCentered="1" verticalCentered="1"/>
  <pageMargins left="0.0388888888888889" right="0.0388888888888889" top="0.196527777777778" bottom="0.196527777777778" header="0.5" footer="0.5"/>
  <pageSetup paperSize="8" scale="9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6"/>
  <sheetViews>
    <sheetView workbookViewId="0">
      <selection activeCell="E139" sqref="E139:E141"/>
    </sheetView>
  </sheetViews>
  <sheetFormatPr defaultColWidth="18" defaultRowHeight="13.5"/>
  <cols>
    <col min="1" max="1" width="9.125" customWidth="1"/>
    <col min="2" max="2" width="18.375" customWidth="1"/>
    <col min="3" max="3" width="9.5" customWidth="1"/>
    <col min="4" max="4" width="10.75" customWidth="1"/>
    <col min="5" max="5" width="13.625" customWidth="1"/>
    <col min="6" max="6" width="12.375" customWidth="1"/>
    <col min="7" max="7" width="5.5" customWidth="1"/>
    <col min="8" max="8" width="7.5" customWidth="1"/>
    <col min="9" max="10" width="7" customWidth="1"/>
    <col min="11" max="12" width="7.5" customWidth="1"/>
    <col min="13" max="13" width="6.75" customWidth="1"/>
    <col min="14" max="14" width="12.625" customWidth="1"/>
    <col min="15" max="15" width="6.5" customWidth="1"/>
  </cols>
  <sheetData>
    <row r="1" s="1" customFormat="1" ht="40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53"/>
      <c r="K1" s="53"/>
      <c r="L1" s="54"/>
      <c r="M1" s="54"/>
      <c r="N1" s="8"/>
      <c r="O1" s="6"/>
      <c r="Q1" s="4"/>
    </row>
    <row r="2" s="1" customFormat="1" ht="25.5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55"/>
      <c r="K2" s="9"/>
      <c r="L2" s="56"/>
      <c r="M2" s="56"/>
      <c r="N2" s="9"/>
      <c r="O2" s="6"/>
      <c r="Q2" s="4"/>
    </row>
    <row r="3" s="1" customFormat="1" ht="15" spans="6:17">
      <c r="F3" s="10" t="s">
        <v>2</v>
      </c>
      <c r="G3" s="113">
        <v>45872</v>
      </c>
      <c r="H3" s="113"/>
      <c r="I3" s="57"/>
      <c r="J3" s="58"/>
      <c r="K3" s="59"/>
      <c r="L3" s="5"/>
      <c r="M3" s="5"/>
      <c r="O3" s="6"/>
      <c r="Q3" s="4"/>
    </row>
    <row r="4" s="1" customFormat="1" ht="19.5" customHeight="1" spans="5:17">
      <c r="E4" s="12" t="s">
        <v>3</v>
      </c>
      <c r="F4" s="12"/>
      <c r="G4" s="114" t="s">
        <v>95</v>
      </c>
      <c r="H4" s="114"/>
      <c r="I4" s="114"/>
      <c r="J4" s="114"/>
      <c r="K4" s="114"/>
      <c r="L4" s="114"/>
      <c r="M4" s="114"/>
      <c r="N4" s="114"/>
      <c r="O4" s="114"/>
      <c r="Q4" s="4"/>
    </row>
    <row r="5" s="1" customFormat="1" ht="15" hidden="1" spans="2:17">
      <c r="B5" s="15"/>
      <c r="I5" s="3"/>
      <c r="J5" s="4"/>
      <c r="L5" s="5"/>
      <c r="M5" s="5"/>
      <c r="O5" s="6"/>
      <c r="Q5" s="4"/>
    </row>
    <row r="6" s="2" customFormat="1" ht="38.25" spans="1:17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9" t="s">
        <v>12</v>
      </c>
      <c r="I6" s="19" t="s">
        <v>13</v>
      </c>
      <c r="J6" s="61" t="s">
        <v>14</v>
      </c>
      <c r="K6" s="23" t="s">
        <v>15</v>
      </c>
      <c r="L6" s="62" t="s">
        <v>16</v>
      </c>
      <c r="M6" s="62" t="s">
        <v>17</v>
      </c>
      <c r="N6" s="17" t="s">
        <v>18</v>
      </c>
      <c r="O6" s="63" t="s">
        <v>19</v>
      </c>
      <c r="Q6" s="84"/>
    </row>
    <row r="7" s="2" customFormat="1" ht="36" customHeight="1" spans="1:17">
      <c r="A7" s="16" t="s">
        <v>20</v>
      </c>
      <c r="B7" s="20" t="s">
        <v>21</v>
      </c>
      <c r="C7" s="21" t="s">
        <v>22</v>
      </c>
      <c r="D7" s="22" t="s">
        <v>23</v>
      </c>
      <c r="E7" s="22"/>
      <c r="F7" s="23" t="s">
        <v>24</v>
      </c>
      <c r="G7" s="23" t="s">
        <v>25</v>
      </c>
      <c r="H7" s="19" t="s">
        <v>26</v>
      </c>
      <c r="I7" s="19" t="s">
        <v>27</v>
      </c>
      <c r="J7" s="64" t="s">
        <v>28</v>
      </c>
      <c r="K7" s="65" t="s">
        <v>30</v>
      </c>
      <c r="L7" s="62" t="s">
        <v>31</v>
      </c>
      <c r="M7" s="62" t="s">
        <v>32</v>
      </c>
      <c r="N7" s="17" t="s">
        <v>29</v>
      </c>
      <c r="O7" s="63" t="s">
        <v>33</v>
      </c>
      <c r="Q7" s="84"/>
    </row>
    <row r="8" s="2" customFormat="1" ht="15" customHeight="1" spans="1:17">
      <c r="A8" s="24" t="s">
        <v>34</v>
      </c>
      <c r="B8" s="25" t="s">
        <v>96</v>
      </c>
      <c r="C8" s="24" t="s">
        <v>36</v>
      </c>
      <c r="D8" s="24" t="s">
        <v>37</v>
      </c>
      <c r="E8" s="177" t="s">
        <v>97</v>
      </c>
      <c r="F8" s="27" t="s">
        <v>98</v>
      </c>
      <c r="G8" s="115" t="s">
        <v>40</v>
      </c>
      <c r="H8" s="86">
        <v>10228.93</v>
      </c>
      <c r="I8" s="66"/>
      <c r="J8" s="67">
        <v>1800</v>
      </c>
      <c r="K8" s="98" t="s">
        <v>99</v>
      </c>
      <c r="L8" s="99">
        <f>J8*0.00751</f>
        <v>13.518</v>
      </c>
      <c r="M8" s="99">
        <v>14.018</v>
      </c>
      <c r="N8" s="68" t="s">
        <v>42</v>
      </c>
      <c r="O8" s="70">
        <v>0.04277</v>
      </c>
      <c r="Q8" s="84"/>
    </row>
    <row r="9" s="2" customFormat="1" ht="15" customHeight="1" spans="1:17">
      <c r="A9" s="30"/>
      <c r="B9" s="31"/>
      <c r="C9" s="30"/>
      <c r="D9" s="30"/>
      <c r="E9" s="32"/>
      <c r="F9" s="33"/>
      <c r="G9" s="116"/>
      <c r="H9" s="88"/>
      <c r="I9" s="66"/>
      <c r="J9" s="67">
        <v>1800</v>
      </c>
      <c r="K9" s="98" t="s">
        <v>100</v>
      </c>
      <c r="L9" s="99">
        <f t="shared" ref="L9:L40" si="0">J9*0.00751</f>
        <v>13.518</v>
      </c>
      <c r="M9" s="99">
        <v>14.018</v>
      </c>
      <c r="N9" s="68" t="s">
        <v>42</v>
      </c>
      <c r="O9" s="70">
        <v>0.04277</v>
      </c>
      <c r="Q9" s="84"/>
    </row>
    <row r="10" s="2" customFormat="1" ht="15" customHeight="1" spans="1:17">
      <c r="A10" s="30"/>
      <c r="B10" s="31"/>
      <c r="C10" s="30"/>
      <c r="D10" s="30"/>
      <c r="E10" s="32"/>
      <c r="F10" s="33"/>
      <c r="G10" s="116"/>
      <c r="H10" s="88"/>
      <c r="I10" s="66"/>
      <c r="J10" s="67">
        <v>1800</v>
      </c>
      <c r="K10" s="98" t="s">
        <v>101</v>
      </c>
      <c r="L10" s="99">
        <f t="shared" si="0"/>
        <v>13.518</v>
      </c>
      <c r="M10" s="99">
        <v>14.018</v>
      </c>
      <c r="N10" s="68" t="s">
        <v>42</v>
      </c>
      <c r="O10" s="70">
        <v>0.04277</v>
      </c>
      <c r="Q10" s="84"/>
    </row>
    <row r="11" s="2" customFormat="1" ht="15" customHeight="1" spans="1:17">
      <c r="A11" s="30"/>
      <c r="B11" s="31"/>
      <c r="C11" s="30"/>
      <c r="D11" s="30"/>
      <c r="E11" s="32"/>
      <c r="F11" s="33"/>
      <c r="G11" s="116"/>
      <c r="H11" s="88"/>
      <c r="I11" s="66"/>
      <c r="J11" s="67">
        <v>1800</v>
      </c>
      <c r="K11" s="98" t="s">
        <v>102</v>
      </c>
      <c r="L11" s="99">
        <f t="shared" si="0"/>
        <v>13.518</v>
      </c>
      <c r="M11" s="99">
        <v>14.018</v>
      </c>
      <c r="N11" s="68" t="s">
        <v>42</v>
      </c>
      <c r="O11" s="70">
        <v>0.04277</v>
      </c>
      <c r="Q11" s="84"/>
    </row>
    <row r="12" s="2" customFormat="1" ht="15" customHeight="1" spans="1:17">
      <c r="A12" s="30"/>
      <c r="B12" s="31"/>
      <c r="C12" s="30"/>
      <c r="D12" s="30"/>
      <c r="E12" s="32"/>
      <c r="F12" s="33"/>
      <c r="G12" s="116"/>
      <c r="H12" s="88"/>
      <c r="I12" s="66"/>
      <c r="J12" s="67">
        <v>1800</v>
      </c>
      <c r="K12" s="98" t="s">
        <v>103</v>
      </c>
      <c r="L12" s="99">
        <f t="shared" si="0"/>
        <v>13.518</v>
      </c>
      <c r="M12" s="99">
        <v>14.018</v>
      </c>
      <c r="N12" s="68" t="s">
        <v>42</v>
      </c>
      <c r="O12" s="70">
        <v>0.04277</v>
      </c>
      <c r="Q12" s="84"/>
    </row>
    <row r="13" s="2" customFormat="1" ht="15" customHeight="1" spans="1:17">
      <c r="A13" s="30"/>
      <c r="B13" s="31"/>
      <c r="C13" s="30"/>
      <c r="D13" s="30"/>
      <c r="E13" s="36"/>
      <c r="F13" s="37"/>
      <c r="G13" s="117"/>
      <c r="H13" s="89"/>
      <c r="I13" s="66">
        <v>100</v>
      </c>
      <c r="J13" s="67">
        <v>1328.93</v>
      </c>
      <c r="K13" s="98" t="s">
        <v>104</v>
      </c>
      <c r="L13" s="99">
        <f t="shared" si="0"/>
        <v>9.9802643</v>
      </c>
      <c r="M13" s="99">
        <v>10.4802643</v>
      </c>
      <c r="N13" s="68" t="s">
        <v>42</v>
      </c>
      <c r="O13" s="70">
        <v>0.04277</v>
      </c>
      <c r="Q13" s="84"/>
    </row>
    <row r="14" s="2" customFormat="1" ht="15" customHeight="1" spans="1:17">
      <c r="A14" s="30"/>
      <c r="B14" s="31"/>
      <c r="C14" s="30"/>
      <c r="D14" s="30"/>
      <c r="E14" s="177" t="s">
        <v>105</v>
      </c>
      <c r="F14" s="27" t="s">
        <v>98</v>
      </c>
      <c r="G14" s="28" t="s">
        <v>45</v>
      </c>
      <c r="H14" s="86">
        <v>12853.37</v>
      </c>
      <c r="I14" s="66"/>
      <c r="J14" s="67">
        <v>1850</v>
      </c>
      <c r="K14" s="98" t="s">
        <v>106</v>
      </c>
      <c r="L14" s="99">
        <f t="shared" si="0"/>
        <v>13.8935</v>
      </c>
      <c r="M14" s="99">
        <v>14.3935</v>
      </c>
      <c r="N14" s="68" t="s">
        <v>42</v>
      </c>
      <c r="O14" s="70">
        <v>0.04277</v>
      </c>
      <c r="Q14" s="84"/>
    </row>
    <row r="15" s="2" customFormat="1" ht="15" customHeight="1" spans="1:17">
      <c r="A15" s="30"/>
      <c r="B15" s="31"/>
      <c r="C15" s="30"/>
      <c r="D15" s="30"/>
      <c r="E15" s="32"/>
      <c r="F15" s="33"/>
      <c r="G15" s="34"/>
      <c r="H15" s="88"/>
      <c r="I15" s="66"/>
      <c r="J15" s="67">
        <v>1850</v>
      </c>
      <c r="K15" s="98" t="s">
        <v>107</v>
      </c>
      <c r="L15" s="99">
        <f t="shared" si="0"/>
        <v>13.8935</v>
      </c>
      <c r="M15" s="99">
        <v>14.3935</v>
      </c>
      <c r="N15" s="68" t="s">
        <v>42</v>
      </c>
      <c r="O15" s="70">
        <v>0.04277</v>
      </c>
      <c r="Q15" s="84"/>
    </row>
    <row r="16" s="2" customFormat="1" ht="15" customHeight="1" spans="1:17">
      <c r="A16" s="30"/>
      <c r="B16" s="31"/>
      <c r="C16" s="30"/>
      <c r="D16" s="30"/>
      <c r="E16" s="32"/>
      <c r="F16" s="33"/>
      <c r="G16" s="34"/>
      <c r="H16" s="88"/>
      <c r="I16" s="66"/>
      <c r="J16" s="67">
        <v>1850</v>
      </c>
      <c r="K16" s="98" t="s">
        <v>108</v>
      </c>
      <c r="L16" s="99">
        <f t="shared" si="0"/>
        <v>13.8935</v>
      </c>
      <c r="M16" s="99">
        <v>14.3935</v>
      </c>
      <c r="N16" s="68" t="s">
        <v>42</v>
      </c>
      <c r="O16" s="70">
        <v>0.04277</v>
      </c>
      <c r="Q16" s="84"/>
    </row>
    <row r="17" s="2" customFormat="1" ht="15" customHeight="1" spans="1:17">
      <c r="A17" s="30"/>
      <c r="B17" s="31"/>
      <c r="C17" s="30"/>
      <c r="D17" s="30"/>
      <c r="E17" s="32"/>
      <c r="F17" s="33"/>
      <c r="G17" s="34"/>
      <c r="H17" s="88"/>
      <c r="I17" s="66"/>
      <c r="J17" s="67">
        <v>1850</v>
      </c>
      <c r="K17" s="98" t="s">
        <v>109</v>
      </c>
      <c r="L17" s="99">
        <f t="shared" si="0"/>
        <v>13.8935</v>
      </c>
      <c r="M17" s="99">
        <v>14.3935</v>
      </c>
      <c r="N17" s="68" t="s">
        <v>42</v>
      </c>
      <c r="O17" s="70">
        <v>0.04277</v>
      </c>
      <c r="Q17" s="84"/>
    </row>
    <row r="18" s="2" customFormat="1" ht="15" customHeight="1" spans="1:17">
      <c r="A18" s="30"/>
      <c r="B18" s="31"/>
      <c r="C18" s="30"/>
      <c r="D18" s="30"/>
      <c r="E18" s="32"/>
      <c r="F18" s="33"/>
      <c r="G18" s="34"/>
      <c r="H18" s="88"/>
      <c r="I18" s="66"/>
      <c r="J18" s="67">
        <v>1850</v>
      </c>
      <c r="K18" s="98" t="s">
        <v>110</v>
      </c>
      <c r="L18" s="99">
        <f t="shared" si="0"/>
        <v>13.8935</v>
      </c>
      <c r="M18" s="99">
        <v>14.3935</v>
      </c>
      <c r="N18" s="68" t="s">
        <v>42</v>
      </c>
      <c r="O18" s="70">
        <v>0.04277</v>
      </c>
      <c r="Q18" s="84"/>
    </row>
    <row r="19" s="2" customFormat="1" ht="15" customHeight="1" spans="1:17">
      <c r="A19" s="30"/>
      <c r="B19" s="31"/>
      <c r="C19" s="30"/>
      <c r="D19" s="30"/>
      <c r="E19" s="32"/>
      <c r="F19" s="33"/>
      <c r="G19" s="34"/>
      <c r="H19" s="88"/>
      <c r="I19" s="66"/>
      <c r="J19" s="67">
        <v>1850</v>
      </c>
      <c r="K19" s="98" t="s">
        <v>111</v>
      </c>
      <c r="L19" s="99">
        <f t="shared" si="0"/>
        <v>13.8935</v>
      </c>
      <c r="M19" s="99">
        <v>14.3935</v>
      </c>
      <c r="N19" s="68" t="s">
        <v>42</v>
      </c>
      <c r="O19" s="70">
        <v>0.04277</v>
      </c>
      <c r="Q19" s="84"/>
    </row>
    <row r="20" s="2" customFormat="1" ht="15" customHeight="1" spans="1:17">
      <c r="A20" s="30"/>
      <c r="B20" s="31"/>
      <c r="C20" s="30"/>
      <c r="D20" s="30"/>
      <c r="E20" s="32"/>
      <c r="F20" s="33"/>
      <c r="G20" s="34"/>
      <c r="H20" s="88"/>
      <c r="I20" s="66">
        <v>100</v>
      </c>
      <c r="J20" s="67">
        <v>1853</v>
      </c>
      <c r="K20" s="98" t="s">
        <v>112</v>
      </c>
      <c r="L20" s="99">
        <f t="shared" si="0"/>
        <v>13.91603</v>
      </c>
      <c r="M20" s="99">
        <v>14.41603</v>
      </c>
      <c r="N20" s="68" t="s">
        <v>42</v>
      </c>
      <c r="O20" s="70">
        <v>0.04277</v>
      </c>
      <c r="Q20" s="84"/>
    </row>
    <row r="21" s="2" customFormat="1" ht="15" customHeight="1" spans="1:17">
      <c r="A21" s="30"/>
      <c r="B21" s="31"/>
      <c r="C21" s="30"/>
      <c r="D21" s="30"/>
      <c r="E21" s="177" t="s">
        <v>113</v>
      </c>
      <c r="F21" s="27" t="s">
        <v>98</v>
      </c>
      <c r="G21" s="28" t="s">
        <v>48</v>
      </c>
      <c r="H21" s="86">
        <v>16413.05</v>
      </c>
      <c r="I21" s="66"/>
      <c r="J21" s="67">
        <v>1850</v>
      </c>
      <c r="K21" s="98" t="s">
        <v>114</v>
      </c>
      <c r="L21" s="99">
        <f t="shared" si="0"/>
        <v>13.8935</v>
      </c>
      <c r="M21" s="99">
        <v>14.018</v>
      </c>
      <c r="N21" s="68" t="s">
        <v>42</v>
      </c>
      <c r="O21" s="70">
        <v>0.04277</v>
      </c>
      <c r="Q21" s="84"/>
    </row>
    <row r="22" s="2" customFormat="1" ht="15" customHeight="1" spans="1:17">
      <c r="A22" s="30"/>
      <c r="B22" s="31"/>
      <c r="C22" s="30"/>
      <c r="D22" s="30"/>
      <c r="E22" s="32"/>
      <c r="F22" s="33"/>
      <c r="G22" s="34"/>
      <c r="H22" s="88"/>
      <c r="I22" s="66"/>
      <c r="J22" s="67">
        <v>1850</v>
      </c>
      <c r="K22" s="98" t="s">
        <v>115</v>
      </c>
      <c r="L22" s="99">
        <f t="shared" si="0"/>
        <v>13.8935</v>
      </c>
      <c r="M22" s="99">
        <v>14.018</v>
      </c>
      <c r="N22" s="68" t="s">
        <v>42</v>
      </c>
      <c r="O22" s="70">
        <v>0.04277</v>
      </c>
      <c r="Q22" s="84"/>
    </row>
    <row r="23" s="2" customFormat="1" ht="15" customHeight="1" spans="1:17">
      <c r="A23" s="30"/>
      <c r="B23" s="31"/>
      <c r="C23" s="30"/>
      <c r="D23" s="30"/>
      <c r="E23" s="32"/>
      <c r="F23" s="33"/>
      <c r="G23" s="34"/>
      <c r="H23" s="88"/>
      <c r="I23" s="66"/>
      <c r="J23" s="67">
        <v>1850</v>
      </c>
      <c r="K23" s="98" t="s">
        <v>116</v>
      </c>
      <c r="L23" s="99">
        <f t="shared" si="0"/>
        <v>13.8935</v>
      </c>
      <c r="M23" s="99">
        <v>14.018</v>
      </c>
      <c r="N23" s="68" t="s">
        <v>42</v>
      </c>
      <c r="O23" s="70">
        <v>0.04277</v>
      </c>
      <c r="Q23" s="84"/>
    </row>
    <row r="24" s="2" customFormat="1" ht="15" customHeight="1" spans="1:17">
      <c r="A24" s="30"/>
      <c r="B24" s="31"/>
      <c r="C24" s="30"/>
      <c r="D24" s="30"/>
      <c r="E24" s="32"/>
      <c r="F24" s="33"/>
      <c r="G24" s="34"/>
      <c r="H24" s="88"/>
      <c r="I24" s="66"/>
      <c r="J24" s="67">
        <v>1850</v>
      </c>
      <c r="K24" s="98" t="s">
        <v>117</v>
      </c>
      <c r="L24" s="99">
        <f t="shared" si="0"/>
        <v>13.8935</v>
      </c>
      <c r="M24" s="99">
        <v>14.018</v>
      </c>
      <c r="N24" s="68" t="s">
        <v>42</v>
      </c>
      <c r="O24" s="70">
        <v>0.04277</v>
      </c>
      <c r="Q24" s="84"/>
    </row>
    <row r="25" s="2" customFormat="1" ht="15" customHeight="1" spans="1:17">
      <c r="A25" s="30"/>
      <c r="B25" s="31"/>
      <c r="C25" s="30"/>
      <c r="D25" s="30"/>
      <c r="E25" s="32"/>
      <c r="F25" s="33"/>
      <c r="G25" s="34"/>
      <c r="H25" s="88"/>
      <c r="I25" s="66"/>
      <c r="J25" s="67">
        <v>1850</v>
      </c>
      <c r="K25" s="98" t="s">
        <v>118</v>
      </c>
      <c r="L25" s="99">
        <f t="shared" si="0"/>
        <v>13.8935</v>
      </c>
      <c r="M25" s="99">
        <v>14.018</v>
      </c>
      <c r="N25" s="68" t="s">
        <v>42</v>
      </c>
      <c r="O25" s="70">
        <v>0.04277</v>
      </c>
      <c r="Q25" s="84"/>
    </row>
    <row r="26" s="2" customFormat="1" ht="15" customHeight="1" spans="1:17">
      <c r="A26" s="30"/>
      <c r="B26" s="31"/>
      <c r="C26" s="30"/>
      <c r="D26" s="30"/>
      <c r="E26" s="32"/>
      <c r="F26" s="33"/>
      <c r="G26" s="34"/>
      <c r="H26" s="88"/>
      <c r="I26" s="66"/>
      <c r="J26" s="67">
        <v>1850</v>
      </c>
      <c r="K26" s="98" t="s">
        <v>119</v>
      </c>
      <c r="L26" s="99">
        <f t="shared" si="0"/>
        <v>13.8935</v>
      </c>
      <c r="M26" s="99">
        <v>14.018</v>
      </c>
      <c r="N26" s="68" t="s">
        <v>42</v>
      </c>
      <c r="O26" s="70">
        <v>0.04277</v>
      </c>
      <c r="Q26" s="84"/>
    </row>
    <row r="27" s="2" customFormat="1" ht="15" customHeight="1" spans="1:17">
      <c r="A27" s="30"/>
      <c r="B27" s="31"/>
      <c r="C27" s="30"/>
      <c r="D27" s="30"/>
      <c r="E27" s="32"/>
      <c r="F27" s="33"/>
      <c r="G27" s="34"/>
      <c r="H27" s="88"/>
      <c r="I27" s="66"/>
      <c r="J27" s="67">
        <v>1813</v>
      </c>
      <c r="K27" s="98" t="s">
        <v>120</v>
      </c>
      <c r="L27" s="99">
        <f t="shared" si="0"/>
        <v>13.61563</v>
      </c>
      <c r="M27" s="99">
        <v>14.018</v>
      </c>
      <c r="N27" s="68" t="s">
        <v>42</v>
      </c>
      <c r="O27" s="70">
        <v>0.04277</v>
      </c>
      <c r="Q27" s="84"/>
    </row>
    <row r="28" s="2" customFormat="1" ht="15" customHeight="1" spans="1:17">
      <c r="A28" s="30"/>
      <c r="B28" s="31"/>
      <c r="C28" s="30"/>
      <c r="D28" s="30"/>
      <c r="E28" s="32"/>
      <c r="F28" s="33"/>
      <c r="G28" s="34"/>
      <c r="H28" s="88"/>
      <c r="I28" s="66"/>
      <c r="J28" s="67">
        <v>1800</v>
      </c>
      <c r="K28" s="98" t="s">
        <v>121</v>
      </c>
      <c r="L28" s="99">
        <f t="shared" si="0"/>
        <v>13.518</v>
      </c>
      <c r="M28" s="99">
        <v>14.018</v>
      </c>
      <c r="N28" s="68" t="s">
        <v>42</v>
      </c>
      <c r="O28" s="70">
        <v>0.04277</v>
      </c>
      <c r="Q28" s="84"/>
    </row>
    <row r="29" s="2" customFormat="1" ht="15" customHeight="1" spans="1:17">
      <c r="A29" s="30"/>
      <c r="B29" s="31"/>
      <c r="C29" s="30"/>
      <c r="D29" s="30"/>
      <c r="E29" s="32"/>
      <c r="F29" s="33"/>
      <c r="G29" s="34"/>
      <c r="H29" s="88"/>
      <c r="I29" s="66"/>
      <c r="J29" s="67">
        <v>1800</v>
      </c>
      <c r="K29" s="98" t="s">
        <v>122</v>
      </c>
      <c r="L29" s="99">
        <f t="shared" si="0"/>
        <v>13.518</v>
      </c>
      <c r="M29" s="99">
        <v>14.018</v>
      </c>
      <c r="N29" s="68" t="s">
        <v>42</v>
      </c>
      <c r="O29" s="70">
        <v>0.04277</v>
      </c>
      <c r="Q29" s="84"/>
    </row>
    <row r="30" s="2" customFormat="1" ht="15" customHeight="1" spans="1:17">
      <c r="A30" s="30"/>
      <c r="B30" s="31"/>
      <c r="C30" s="30"/>
      <c r="D30" s="30"/>
      <c r="E30" s="177" t="s">
        <v>123</v>
      </c>
      <c r="F30" s="27" t="s">
        <v>98</v>
      </c>
      <c r="G30" s="28" t="s">
        <v>51</v>
      </c>
      <c r="H30" s="86">
        <v>15809.47</v>
      </c>
      <c r="I30" s="66"/>
      <c r="J30" s="67">
        <v>1800</v>
      </c>
      <c r="K30" s="98" t="s">
        <v>124</v>
      </c>
      <c r="L30" s="99">
        <f t="shared" si="0"/>
        <v>13.518</v>
      </c>
      <c r="M30" s="99">
        <v>14.018</v>
      </c>
      <c r="N30" s="68" t="s">
        <v>42</v>
      </c>
      <c r="O30" s="70">
        <v>0.04277</v>
      </c>
      <c r="Q30" s="84"/>
    </row>
    <row r="31" s="2" customFormat="1" ht="15" customHeight="1" spans="1:17">
      <c r="A31" s="30"/>
      <c r="B31" s="31"/>
      <c r="C31" s="30"/>
      <c r="D31" s="30"/>
      <c r="E31" s="32"/>
      <c r="F31" s="33"/>
      <c r="G31" s="34"/>
      <c r="H31" s="88"/>
      <c r="I31" s="66"/>
      <c r="J31" s="67">
        <v>1800</v>
      </c>
      <c r="K31" s="98" t="s">
        <v>125</v>
      </c>
      <c r="L31" s="99">
        <f t="shared" si="0"/>
        <v>13.518</v>
      </c>
      <c r="M31" s="99">
        <v>14.018</v>
      </c>
      <c r="N31" s="68" t="s">
        <v>42</v>
      </c>
      <c r="O31" s="70">
        <v>0.04277</v>
      </c>
      <c r="Q31" s="84"/>
    </row>
    <row r="32" s="2" customFormat="1" ht="15" customHeight="1" spans="1:17">
      <c r="A32" s="30"/>
      <c r="B32" s="31"/>
      <c r="C32" s="30"/>
      <c r="D32" s="30"/>
      <c r="E32" s="32"/>
      <c r="F32" s="33"/>
      <c r="G32" s="34"/>
      <c r="H32" s="88"/>
      <c r="I32" s="66"/>
      <c r="J32" s="67">
        <v>1800</v>
      </c>
      <c r="K32" s="98" t="s">
        <v>126</v>
      </c>
      <c r="L32" s="99">
        <f t="shared" si="0"/>
        <v>13.518</v>
      </c>
      <c r="M32" s="99">
        <v>14.018</v>
      </c>
      <c r="N32" s="68" t="s">
        <v>42</v>
      </c>
      <c r="O32" s="70">
        <v>0.04277</v>
      </c>
      <c r="Q32" s="84"/>
    </row>
    <row r="33" s="2" customFormat="1" ht="15" customHeight="1" spans="1:17">
      <c r="A33" s="30"/>
      <c r="B33" s="31"/>
      <c r="C33" s="30"/>
      <c r="D33" s="30"/>
      <c r="E33" s="32"/>
      <c r="F33" s="33"/>
      <c r="G33" s="34"/>
      <c r="H33" s="88"/>
      <c r="I33" s="66"/>
      <c r="J33" s="67">
        <v>1800</v>
      </c>
      <c r="K33" s="98" t="s">
        <v>127</v>
      </c>
      <c r="L33" s="99">
        <f t="shared" si="0"/>
        <v>13.518</v>
      </c>
      <c r="M33" s="99">
        <v>14.018</v>
      </c>
      <c r="N33" s="68" t="s">
        <v>42</v>
      </c>
      <c r="O33" s="70">
        <v>0.04277</v>
      </c>
      <c r="Q33" s="84"/>
    </row>
    <row r="34" s="2" customFormat="1" ht="15" customHeight="1" spans="1:17">
      <c r="A34" s="30"/>
      <c r="B34" s="31"/>
      <c r="C34" s="30"/>
      <c r="D34" s="30"/>
      <c r="E34" s="32"/>
      <c r="F34" s="33"/>
      <c r="G34" s="34"/>
      <c r="H34" s="88"/>
      <c r="I34" s="66"/>
      <c r="J34" s="67">
        <v>1800</v>
      </c>
      <c r="K34" s="98" t="s">
        <v>128</v>
      </c>
      <c r="L34" s="99">
        <f t="shared" si="0"/>
        <v>13.518</v>
      </c>
      <c r="M34" s="99">
        <v>14.018</v>
      </c>
      <c r="N34" s="68" t="s">
        <v>42</v>
      </c>
      <c r="O34" s="70">
        <v>0.04277</v>
      </c>
      <c r="Q34" s="84"/>
    </row>
    <row r="35" s="2" customFormat="1" ht="15" customHeight="1" spans="1:17">
      <c r="A35" s="30"/>
      <c r="B35" s="31"/>
      <c r="C35" s="30"/>
      <c r="D35" s="30"/>
      <c r="E35" s="32"/>
      <c r="F35" s="33"/>
      <c r="G35" s="34"/>
      <c r="H35" s="88"/>
      <c r="I35" s="66"/>
      <c r="J35" s="67">
        <v>1800</v>
      </c>
      <c r="K35" s="98" t="s">
        <v>129</v>
      </c>
      <c r="L35" s="99">
        <f t="shared" si="0"/>
        <v>13.518</v>
      </c>
      <c r="M35" s="99">
        <v>14.018</v>
      </c>
      <c r="N35" s="68" t="s">
        <v>42</v>
      </c>
      <c r="O35" s="70">
        <v>0.04277</v>
      </c>
      <c r="Q35" s="84"/>
    </row>
    <row r="36" s="2" customFormat="1" ht="15" customHeight="1" spans="1:17">
      <c r="A36" s="30"/>
      <c r="B36" s="31"/>
      <c r="C36" s="30"/>
      <c r="D36" s="30"/>
      <c r="E36" s="32"/>
      <c r="F36" s="33"/>
      <c r="G36" s="34"/>
      <c r="H36" s="88"/>
      <c r="I36" s="66"/>
      <c r="J36" s="67">
        <v>1800</v>
      </c>
      <c r="K36" s="98" t="s">
        <v>130</v>
      </c>
      <c r="L36" s="99">
        <f t="shared" si="0"/>
        <v>13.518</v>
      </c>
      <c r="M36" s="99">
        <v>14.018</v>
      </c>
      <c r="N36" s="68" t="s">
        <v>42</v>
      </c>
      <c r="O36" s="70">
        <v>0.04277</v>
      </c>
      <c r="Q36" s="84"/>
    </row>
    <row r="37" s="2" customFormat="1" ht="15" customHeight="1" spans="1:17">
      <c r="A37" s="30"/>
      <c r="B37" s="31"/>
      <c r="C37" s="30"/>
      <c r="D37" s="30"/>
      <c r="E37" s="32"/>
      <c r="F37" s="33"/>
      <c r="G37" s="34"/>
      <c r="H37" s="88"/>
      <c r="I37" s="66"/>
      <c r="J37" s="67">
        <v>1800</v>
      </c>
      <c r="K37" s="98" t="s">
        <v>131</v>
      </c>
      <c r="L37" s="99">
        <f t="shared" si="0"/>
        <v>13.518</v>
      </c>
      <c r="M37" s="99">
        <v>14.018</v>
      </c>
      <c r="N37" s="68" t="s">
        <v>42</v>
      </c>
      <c r="O37" s="70">
        <v>0.04277</v>
      </c>
      <c r="Q37" s="84"/>
    </row>
    <row r="38" s="2" customFormat="1" ht="15" customHeight="1" spans="1:17">
      <c r="A38" s="30"/>
      <c r="B38" s="31"/>
      <c r="C38" s="30"/>
      <c r="D38" s="30"/>
      <c r="E38" s="36"/>
      <c r="F38" s="37"/>
      <c r="G38" s="38"/>
      <c r="H38" s="89"/>
      <c r="I38" s="66">
        <v>100</v>
      </c>
      <c r="J38" s="67">
        <v>1509</v>
      </c>
      <c r="K38" s="98" t="s">
        <v>132</v>
      </c>
      <c r="L38" s="99">
        <f t="shared" si="0"/>
        <v>11.33259</v>
      </c>
      <c r="M38" s="99">
        <v>11.83259</v>
      </c>
      <c r="N38" s="68" t="s">
        <v>42</v>
      </c>
      <c r="O38" s="70">
        <v>0.04277</v>
      </c>
      <c r="Q38" s="84"/>
    </row>
    <row r="39" s="2" customFormat="1" ht="15" customHeight="1" spans="1:17">
      <c r="A39" s="30"/>
      <c r="B39" s="31"/>
      <c r="C39" s="30"/>
      <c r="D39" s="30"/>
      <c r="E39" s="177" t="s">
        <v>133</v>
      </c>
      <c r="F39" s="27" t="s">
        <v>98</v>
      </c>
      <c r="G39" s="40" t="s">
        <v>54</v>
      </c>
      <c r="H39" s="86">
        <v>13144.86</v>
      </c>
      <c r="I39" s="66"/>
      <c r="J39" s="67">
        <v>1800</v>
      </c>
      <c r="K39" s="98" t="s">
        <v>134</v>
      </c>
      <c r="L39" s="99">
        <f t="shared" si="0"/>
        <v>13.518</v>
      </c>
      <c r="M39" s="99">
        <v>14.018</v>
      </c>
      <c r="N39" s="68" t="s">
        <v>42</v>
      </c>
      <c r="O39" s="70">
        <v>0.04277</v>
      </c>
      <c r="Q39" s="84"/>
    </row>
    <row r="40" s="2" customFormat="1" ht="15" customHeight="1" spans="1:17">
      <c r="A40" s="30"/>
      <c r="B40" s="31"/>
      <c r="C40" s="30"/>
      <c r="D40" s="30"/>
      <c r="E40" s="32"/>
      <c r="F40" s="33"/>
      <c r="G40" s="41"/>
      <c r="H40" s="88"/>
      <c r="I40" s="66"/>
      <c r="J40" s="67">
        <v>1800</v>
      </c>
      <c r="K40" s="98" t="s">
        <v>135</v>
      </c>
      <c r="L40" s="99">
        <f t="shared" si="0"/>
        <v>13.518</v>
      </c>
      <c r="M40" s="99">
        <v>14.018</v>
      </c>
      <c r="N40" s="68" t="s">
        <v>42</v>
      </c>
      <c r="O40" s="70">
        <v>0.04277</v>
      </c>
      <c r="Q40" s="84"/>
    </row>
    <row r="41" s="2" customFormat="1" ht="15" customHeight="1" spans="1:17">
      <c r="A41" s="30"/>
      <c r="B41" s="31"/>
      <c r="C41" s="30"/>
      <c r="D41" s="30"/>
      <c r="E41" s="32"/>
      <c r="F41" s="33"/>
      <c r="G41" s="41"/>
      <c r="H41" s="88"/>
      <c r="I41" s="66"/>
      <c r="J41" s="67">
        <v>1800</v>
      </c>
      <c r="K41" s="98" t="s">
        <v>136</v>
      </c>
      <c r="L41" s="99">
        <f t="shared" ref="L41:L72" si="1">J41*0.00751</f>
        <v>13.518</v>
      </c>
      <c r="M41" s="99">
        <v>14.018</v>
      </c>
      <c r="N41" s="68" t="s">
        <v>42</v>
      </c>
      <c r="O41" s="70">
        <v>0.04277</v>
      </c>
      <c r="Q41" s="84"/>
    </row>
    <row r="42" s="2" customFormat="1" ht="15" customHeight="1" spans="1:17">
      <c r="A42" s="30"/>
      <c r="B42" s="31"/>
      <c r="C42" s="30"/>
      <c r="D42" s="30"/>
      <c r="E42" s="32"/>
      <c r="F42" s="33"/>
      <c r="G42" s="41"/>
      <c r="H42" s="88"/>
      <c r="I42" s="66"/>
      <c r="J42" s="67">
        <v>1800</v>
      </c>
      <c r="K42" s="98" t="s">
        <v>137</v>
      </c>
      <c r="L42" s="99">
        <f t="shared" si="1"/>
        <v>13.518</v>
      </c>
      <c r="M42" s="99">
        <v>14.018</v>
      </c>
      <c r="N42" s="68" t="s">
        <v>42</v>
      </c>
      <c r="O42" s="70">
        <v>0.04277</v>
      </c>
      <c r="Q42" s="84"/>
    </row>
    <row r="43" s="2" customFormat="1" ht="15" customHeight="1" spans="1:17">
      <c r="A43" s="30"/>
      <c r="B43" s="31"/>
      <c r="C43" s="30"/>
      <c r="D43" s="30"/>
      <c r="E43" s="32"/>
      <c r="F43" s="33"/>
      <c r="G43" s="41"/>
      <c r="H43" s="88"/>
      <c r="I43" s="66"/>
      <c r="J43" s="67">
        <v>1800</v>
      </c>
      <c r="K43" s="98" t="s">
        <v>138</v>
      </c>
      <c r="L43" s="99">
        <f t="shared" si="1"/>
        <v>13.518</v>
      </c>
      <c r="M43" s="99">
        <v>14.018</v>
      </c>
      <c r="N43" s="68" t="s">
        <v>42</v>
      </c>
      <c r="O43" s="70">
        <v>0.04277</v>
      </c>
      <c r="Q43" s="84"/>
    </row>
    <row r="44" s="2" customFormat="1" ht="15" customHeight="1" spans="1:17">
      <c r="A44" s="30"/>
      <c r="B44" s="31"/>
      <c r="C44" s="30"/>
      <c r="D44" s="30"/>
      <c r="E44" s="32"/>
      <c r="F44" s="33"/>
      <c r="G44" s="41"/>
      <c r="H44" s="88"/>
      <c r="I44" s="66"/>
      <c r="J44" s="67">
        <v>1800</v>
      </c>
      <c r="K44" s="98" t="s">
        <v>139</v>
      </c>
      <c r="L44" s="99">
        <f t="shared" si="1"/>
        <v>13.518</v>
      </c>
      <c r="M44" s="99">
        <v>14.018</v>
      </c>
      <c r="N44" s="68" t="s">
        <v>42</v>
      </c>
      <c r="O44" s="70">
        <v>0.04277</v>
      </c>
      <c r="Q44" s="84"/>
    </row>
    <row r="45" s="2" customFormat="1" ht="15" customHeight="1" spans="1:17">
      <c r="A45" s="30"/>
      <c r="B45" s="31"/>
      <c r="C45" s="30"/>
      <c r="D45" s="30"/>
      <c r="E45" s="32"/>
      <c r="F45" s="33"/>
      <c r="G45" s="41"/>
      <c r="H45" s="88"/>
      <c r="I45" s="66"/>
      <c r="J45" s="67">
        <v>1800</v>
      </c>
      <c r="K45" s="98" t="s">
        <v>140</v>
      </c>
      <c r="L45" s="99">
        <f t="shared" si="1"/>
        <v>13.518</v>
      </c>
      <c r="M45" s="99">
        <v>14.018</v>
      </c>
      <c r="N45" s="68" t="s">
        <v>42</v>
      </c>
      <c r="O45" s="70">
        <v>0.04277</v>
      </c>
      <c r="Q45" s="84"/>
    </row>
    <row r="46" s="2" customFormat="1" ht="15" customHeight="1" spans="1:17">
      <c r="A46" s="30"/>
      <c r="B46" s="31"/>
      <c r="C46" s="30"/>
      <c r="D46" s="30"/>
      <c r="E46" s="36"/>
      <c r="F46" s="37"/>
      <c r="G46" s="42"/>
      <c r="H46" s="89"/>
      <c r="I46" s="66">
        <v>100</v>
      </c>
      <c r="J46" s="67">
        <v>645</v>
      </c>
      <c r="K46" s="98" t="s">
        <v>141</v>
      </c>
      <c r="L46" s="99">
        <f t="shared" si="1"/>
        <v>4.84395</v>
      </c>
      <c r="M46" s="99">
        <v>5.34395</v>
      </c>
      <c r="N46" s="68" t="s">
        <v>42</v>
      </c>
      <c r="O46" s="70">
        <v>0.04277</v>
      </c>
      <c r="Q46" s="84"/>
    </row>
    <row r="47" s="2" customFormat="1" ht="15" customHeight="1" spans="1:17">
      <c r="A47" s="30"/>
      <c r="B47" s="31"/>
      <c r="C47" s="30"/>
      <c r="D47" s="30"/>
      <c r="E47" s="177" t="s">
        <v>142</v>
      </c>
      <c r="F47" s="27" t="s">
        <v>98</v>
      </c>
      <c r="G47" s="40" t="s">
        <v>57</v>
      </c>
      <c r="H47" s="86">
        <v>10989.07</v>
      </c>
      <c r="I47" s="66"/>
      <c r="J47" s="67">
        <v>1850</v>
      </c>
      <c r="K47" s="98" t="s">
        <v>143</v>
      </c>
      <c r="L47" s="99">
        <f t="shared" si="1"/>
        <v>13.8935</v>
      </c>
      <c r="M47" s="99">
        <v>14.3935</v>
      </c>
      <c r="N47" s="68" t="s">
        <v>42</v>
      </c>
      <c r="O47" s="70">
        <v>0.04277</v>
      </c>
      <c r="Q47" s="84"/>
    </row>
    <row r="48" s="2" customFormat="1" ht="15" customHeight="1" spans="1:17">
      <c r="A48" s="30"/>
      <c r="B48" s="31"/>
      <c r="C48" s="30"/>
      <c r="D48" s="30"/>
      <c r="E48" s="32"/>
      <c r="F48" s="33"/>
      <c r="G48" s="41"/>
      <c r="H48" s="88"/>
      <c r="I48" s="66"/>
      <c r="J48" s="67">
        <v>1850</v>
      </c>
      <c r="K48" s="98" t="s">
        <v>144</v>
      </c>
      <c r="L48" s="99">
        <f t="shared" si="1"/>
        <v>13.8935</v>
      </c>
      <c r="M48" s="99">
        <v>14.3935</v>
      </c>
      <c r="N48" s="68" t="s">
        <v>42</v>
      </c>
      <c r="O48" s="70">
        <v>0.04277</v>
      </c>
      <c r="Q48" s="84"/>
    </row>
    <row r="49" s="2" customFormat="1" ht="15" customHeight="1" spans="1:17">
      <c r="A49" s="30"/>
      <c r="B49" s="31"/>
      <c r="C49" s="30"/>
      <c r="D49" s="30"/>
      <c r="E49" s="32"/>
      <c r="F49" s="33"/>
      <c r="G49" s="41"/>
      <c r="H49" s="88"/>
      <c r="I49" s="66"/>
      <c r="J49" s="67">
        <v>1850</v>
      </c>
      <c r="K49" s="98" t="s">
        <v>145</v>
      </c>
      <c r="L49" s="99">
        <f t="shared" si="1"/>
        <v>13.8935</v>
      </c>
      <c r="M49" s="99">
        <v>14.3935</v>
      </c>
      <c r="N49" s="68" t="s">
        <v>42</v>
      </c>
      <c r="O49" s="70">
        <v>0.04277</v>
      </c>
      <c r="Q49" s="84"/>
    </row>
    <row r="50" s="2" customFormat="1" ht="15" customHeight="1" spans="1:17">
      <c r="A50" s="30"/>
      <c r="B50" s="31"/>
      <c r="C50" s="30"/>
      <c r="D50" s="30"/>
      <c r="E50" s="32"/>
      <c r="F50" s="33"/>
      <c r="G50" s="41"/>
      <c r="H50" s="88"/>
      <c r="I50" s="66"/>
      <c r="J50" s="67">
        <v>1850</v>
      </c>
      <c r="K50" s="98" t="s">
        <v>146</v>
      </c>
      <c r="L50" s="99">
        <f t="shared" si="1"/>
        <v>13.8935</v>
      </c>
      <c r="M50" s="99">
        <v>14.3935</v>
      </c>
      <c r="N50" s="68" t="s">
        <v>42</v>
      </c>
      <c r="O50" s="70">
        <v>0.04277</v>
      </c>
      <c r="Q50" s="84"/>
    </row>
    <row r="51" s="2" customFormat="1" ht="15" customHeight="1" spans="1:17">
      <c r="A51" s="30"/>
      <c r="B51" s="31"/>
      <c r="C51" s="30"/>
      <c r="D51" s="30"/>
      <c r="E51" s="32"/>
      <c r="F51" s="33"/>
      <c r="G51" s="41"/>
      <c r="H51" s="88"/>
      <c r="I51" s="66"/>
      <c r="J51" s="67">
        <v>1850</v>
      </c>
      <c r="K51" s="98" t="s">
        <v>147</v>
      </c>
      <c r="L51" s="99">
        <f t="shared" si="1"/>
        <v>13.8935</v>
      </c>
      <c r="M51" s="99">
        <v>14.3935</v>
      </c>
      <c r="N51" s="68" t="s">
        <v>42</v>
      </c>
      <c r="O51" s="70">
        <v>0.04277</v>
      </c>
      <c r="Q51" s="84"/>
    </row>
    <row r="52" s="2" customFormat="1" ht="15" customHeight="1" spans="1:17">
      <c r="A52" s="30"/>
      <c r="B52" s="31"/>
      <c r="C52" s="30"/>
      <c r="D52" s="30"/>
      <c r="E52" s="32"/>
      <c r="F52" s="33"/>
      <c r="G52" s="41"/>
      <c r="H52" s="88"/>
      <c r="I52" s="66">
        <v>100</v>
      </c>
      <c r="J52" s="67">
        <v>1839</v>
      </c>
      <c r="K52" s="98" t="s">
        <v>148</v>
      </c>
      <c r="L52" s="99">
        <f t="shared" si="1"/>
        <v>13.81089</v>
      </c>
      <c r="M52" s="99">
        <v>14.31089</v>
      </c>
      <c r="N52" s="68" t="s">
        <v>42</v>
      </c>
      <c r="O52" s="70">
        <v>0.04277</v>
      </c>
      <c r="Q52" s="84"/>
    </row>
    <row r="53" s="2" customFormat="1" ht="15" customHeight="1" spans="1:17">
      <c r="A53" s="95"/>
      <c r="B53" s="96"/>
      <c r="C53" s="95"/>
      <c r="D53" s="95"/>
      <c r="E53" s="173" t="s">
        <v>149</v>
      </c>
      <c r="F53" s="91" t="s">
        <v>98</v>
      </c>
      <c r="G53" s="94" t="s">
        <v>60</v>
      </c>
      <c r="H53" s="93">
        <v>282.45</v>
      </c>
      <c r="I53" s="66">
        <v>50</v>
      </c>
      <c r="J53" s="67">
        <v>332.45</v>
      </c>
      <c r="K53" s="98" t="s">
        <v>150</v>
      </c>
      <c r="L53" s="99">
        <f t="shared" si="1"/>
        <v>2.4966995</v>
      </c>
      <c r="M53" s="99">
        <v>2.9966995</v>
      </c>
      <c r="N53" s="68" t="s">
        <v>42</v>
      </c>
      <c r="O53" s="70">
        <v>0.04277</v>
      </c>
      <c r="Q53" s="84"/>
    </row>
    <row r="54" s="2" customFormat="1" ht="15" customHeight="1" spans="1:17">
      <c r="A54" s="118" t="s">
        <v>34</v>
      </c>
      <c r="B54" s="119" t="s">
        <v>151</v>
      </c>
      <c r="C54" s="118" t="s">
        <v>36</v>
      </c>
      <c r="D54" s="118" t="s">
        <v>37</v>
      </c>
      <c r="E54" s="178" t="s">
        <v>152</v>
      </c>
      <c r="F54" s="121" t="s">
        <v>153</v>
      </c>
      <c r="G54" s="122" t="s">
        <v>40</v>
      </c>
      <c r="H54" s="86">
        <v>6360.25</v>
      </c>
      <c r="I54" s="71"/>
      <c r="J54" s="72">
        <v>1800</v>
      </c>
      <c r="K54" s="98" t="s">
        <v>154</v>
      </c>
      <c r="L54" s="99">
        <f t="shared" si="1"/>
        <v>13.518</v>
      </c>
      <c r="M54" s="131">
        <v>14.018</v>
      </c>
      <c r="N54" s="132" t="s">
        <v>42</v>
      </c>
      <c r="O54" s="70">
        <v>0.04277</v>
      </c>
      <c r="Q54" s="84"/>
    </row>
    <row r="55" s="2" customFormat="1" ht="15" customHeight="1" spans="1:17">
      <c r="A55" s="123"/>
      <c r="B55" s="124"/>
      <c r="C55" s="123"/>
      <c r="D55" s="123"/>
      <c r="E55" s="125"/>
      <c r="F55" s="126"/>
      <c r="G55" s="127"/>
      <c r="H55" s="88"/>
      <c r="I55" s="71"/>
      <c r="J55" s="72">
        <v>1800</v>
      </c>
      <c r="K55" s="98" t="s">
        <v>155</v>
      </c>
      <c r="L55" s="99">
        <f t="shared" si="1"/>
        <v>13.518</v>
      </c>
      <c r="M55" s="131">
        <v>14.018</v>
      </c>
      <c r="N55" s="132" t="s">
        <v>42</v>
      </c>
      <c r="O55" s="70">
        <v>0.04277</v>
      </c>
      <c r="Q55" s="84"/>
    </row>
    <row r="56" s="2" customFormat="1" ht="15" customHeight="1" spans="1:17">
      <c r="A56" s="123"/>
      <c r="B56" s="124"/>
      <c r="C56" s="123"/>
      <c r="D56" s="123"/>
      <c r="E56" s="125"/>
      <c r="F56" s="126"/>
      <c r="G56" s="127"/>
      <c r="H56" s="88"/>
      <c r="I56" s="71"/>
      <c r="J56" s="72">
        <v>1800</v>
      </c>
      <c r="K56" s="98" t="s">
        <v>156</v>
      </c>
      <c r="L56" s="99">
        <f t="shared" si="1"/>
        <v>13.518</v>
      </c>
      <c r="M56" s="131">
        <v>14.018</v>
      </c>
      <c r="N56" s="132" t="s">
        <v>42</v>
      </c>
      <c r="O56" s="70">
        <v>0.04277</v>
      </c>
      <c r="Q56" s="84"/>
    </row>
    <row r="57" s="2" customFormat="1" ht="15" customHeight="1" spans="1:17">
      <c r="A57" s="123"/>
      <c r="B57" s="124"/>
      <c r="C57" s="123"/>
      <c r="D57" s="123"/>
      <c r="E57" s="128"/>
      <c r="F57" s="129"/>
      <c r="G57" s="130"/>
      <c r="H57" s="89"/>
      <c r="I57" s="71">
        <v>100</v>
      </c>
      <c r="J57" s="72">
        <v>1060</v>
      </c>
      <c r="K57" s="98" t="s">
        <v>157</v>
      </c>
      <c r="L57" s="99">
        <f t="shared" si="1"/>
        <v>7.9606</v>
      </c>
      <c r="M57" s="131">
        <v>8.4606</v>
      </c>
      <c r="N57" s="132" t="s">
        <v>42</v>
      </c>
      <c r="O57" s="70">
        <v>0.04277</v>
      </c>
      <c r="Q57" s="84"/>
    </row>
    <row r="58" s="2" customFormat="1" ht="15" customHeight="1" spans="1:17">
      <c r="A58" s="123"/>
      <c r="B58" s="124"/>
      <c r="C58" s="123"/>
      <c r="D58" s="123"/>
      <c r="E58" s="178" t="s">
        <v>158</v>
      </c>
      <c r="F58" s="121" t="s">
        <v>153</v>
      </c>
      <c r="G58" s="122" t="s">
        <v>45</v>
      </c>
      <c r="H58" s="86">
        <v>11306.31</v>
      </c>
      <c r="I58" s="71"/>
      <c r="J58" s="72">
        <v>1800</v>
      </c>
      <c r="K58" s="98" t="s">
        <v>159</v>
      </c>
      <c r="L58" s="99">
        <f t="shared" si="1"/>
        <v>13.518</v>
      </c>
      <c r="M58" s="131">
        <v>14.018</v>
      </c>
      <c r="N58" s="132" t="s">
        <v>42</v>
      </c>
      <c r="O58" s="70">
        <v>0.04277</v>
      </c>
      <c r="Q58" s="84"/>
    </row>
    <row r="59" s="2" customFormat="1" ht="15" customHeight="1" spans="1:17">
      <c r="A59" s="123"/>
      <c r="B59" s="124"/>
      <c r="C59" s="123"/>
      <c r="D59" s="123"/>
      <c r="E59" s="125"/>
      <c r="F59" s="126"/>
      <c r="G59" s="127"/>
      <c r="H59" s="88"/>
      <c r="I59" s="71"/>
      <c r="J59" s="72">
        <v>1800</v>
      </c>
      <c r="K59" s="98" t="s">
        <v>160</v>
      </c>
      <c r="L59" s="99">
        <f t="shared" si="1"/>
        <v>13.518</v>
      </c>
      <c r="M59" s="131">
        <v>14.018</v>
      </c>
      <c r="N59" s="132" t="s">
        <v>42</v>
      </c>
      <c r="O59" s="70">
        <v>0.04277</v>
      </c>
      <c r="Q59" s="84"/>
    </row>
    <row r="60" s="2" customFormat="1" ht="15" customHeight="1" spans="1:17">
      <c r="A60" s="123"/>
      <c r="B60" s="124"/>
      <c r="C60" s="123"/>
      <c r="D60" s="123"/>
      <c r="E60" s="125"/>
      <c r="F60" s="126"/>
      <c r="G60" s="127"/>
      <c r="H60" s="88"/>
      <c r="I60" s="71"/>
      <c r="J60" s="72">
        <v>1800</v>
      </c>
      <c r="K60" s="98" t="s">
        <v>161</v>
      </c>
      <c r="L60" s="99">
        <f t="shared" si="1"/>
        <v>13.518</v>
      </c>
      <c r="M60" s="131">
        <v>14.018</v>
      </c>
      <c r="N60" s="132" t="s">
        <v>42</v>
      </c>
      <c r="O60" s="70">
        <v>0.04277</v>
      </c>
      <c r="Q60" s="84"/>
    </row>
    <row r="61" s="2" customFormat="1" ht="15" customHeight="1" spans="1:17">
      <c r="A61" s="123"/>
      <c r="B61" s="124"/>
      <c r="C61" s="123"/>
      <c r="D61" s="123"/>
      <c r="E61" s="125"/>
      <c r="F61" s="126"/>
      <c r="G61" s="127"/>
      <c r="H61" s="88"/>
      <c r="I61" s="71"/>
      <c r="J61" s="72">
        <v>1800</v>
      </c>
      <c r="K61" s="98" t="s">
        <v>162</v>
      </c>
      <c r="L61" s="99">
        <f t="shared" si="1"/>
        <v>13.518</v>
      </c>
      <c r="M61" s="131">
        <v>14.018</v>
      </c>
      <c r="N61" s="132" t="s">
        <v>42</v>
      </c>
      <c r="O61" s="70">
        <v>0.04277</v>
      </c>
      <c r="Q61" s="84"/>
    </row>
    <row r="62" s="2" customFormat="1" ht="15" customHeight="1" spans="1:17">
      <c r="A62" s="123"/>
      <c r="B62" s="124"/>
      <c r="C62" s="123"/>
      <c r="D62" s="123"/>
      <c r="E62" s="125"/>
      <c r="F62" s="126"/>
      <c r="G62" s="127"/>
      <c r="H62" s="88"/>
      <c r="I62" s="71"/>
      <c r="J62" s="72">
        <v>1800</v>
      </c>
      <c r="K62" s="98" t="s">
        <v>163</v>
      </c>
      <c r="L62" s="99">
        <f t="shared" si="1"/>
        <v>13.518</v>
      </c>
      <c r="M62" s="131">
        <v>14.018</v>
      </c>
      <c r="N62" s="132" t="s">
        <v>42</v>
      </c>
      <c r="O62" s="70">
        <v>0.04277</v>
      </c>
      <c r="Q62" s="84"/>
    </row>
    <row r="63" s="2" customFormat="1" ht="15" customHeight="1" spans="1:17">
      <c r="A63" s="123"/>
      <c r="B63" s="124"/>
      <c r="C63" s="123"/>
      <c r="D63" s="123"/>
      <c r="E63" s="125"/>
      <c r="F63" s="126"/>
      <c r="G63" s="127"/>
      <c r="H63" s="88"/>
      <c r="I63" s="71"/>
      <c r="J63" s="72">
        <v>1800</v>
      </c>
      <c r="K63" s="98" t="s">
        <v>164</v>
      </c>
      <c r="L63" s="99">
        <f t="shared" si="1"/>
        <v>13.518</v>
      </c>
      <c r="M63" s="131">
        <v>14.018</v>
      </c>
      <c r="N63" s="132" t="s">
        <v>42</v>
      </c>
      <c r="O63" s="70">
        <v>0.04277</v>
      </c>
      <c r="Q63" s="84"/>
    </row>
    <row r="64" s="2" customFormat="1" ht="15" customHeight="1" spans="1:17">
      <c r="A64" s="123"/>
      <c r="B64" s="124"/>
      <c r="C64" s="123"/>
      <c r="D64" s="123"/>
      <c r="E64" s="128"/>
      <c r="F64" s="129"/>
      <c r="G64" s="130"/>
      <c r="H64" s="89"/>
      <c r="I64" s="71">
        <v>100</v>
      </c>
      <c r="J64" s="72">
        <v>606</v>
      </c>
      <c r="K64" s="98" t="s">
        <v>165</v>
      </c>
      <c r="L64" s="99">
        <f t="shared" si="1"/>
        <v>4.55106</v>
      </c>
      <c r="M64" s="131">
        <v>5.05106</v>
      </c>
      <c r="N64" s="132" t="s">
        <v>42</v>
      </c>
      <c r="O64" s="70">
        <v>0.04277</v>
      </c>
      <c r="Q64" s="84"/>
    </row>
    <row r="65" s="2" customFormat="1" ht="15" customHeight="1" spans="1:17">
      <c r="A65" s="123"/>
      <c r="B65" s="124"/>
      <c r="C65" s="123"/>
      <c r="D65" s="123"/>
      <c r="E65" s="178" t="s">
        <v>166</v>
      </c>
      <c r="F65" s="121" t="s">
        <v>153</v>
      </c>
      <c r="G65" s="122" t="s">
        <v>48</v>
      </c>
      <c r="H65" s="86">
        <v>15398.5</v>
      </c>
      <c r="I65" s="71"/>
      <c r="J65" s="72">
        <v>1800</v>
      </c>
      <c r="K65" s="98" t="s">
        <v>167</v>
      </c>
      <c r="L65" s="99">
        <f t="shared" si="1"/>
        <v>13.518</v>
      </c>
      <c r="M65" s="131">
        <v>14.018</v>
      </c>
      <c r="N65" s="132" t="s">
        <v>42</v>
      </c>
      <c r="O65" s="70">
        <v>0.04277</v>
      </c>
      <c r="Q65" s="84"/>
    </row>
    <row r="66" s="2" customFormat="1" ht="15" customHeight="1" spans="1:17">
      <c r="A66" s="123"/>
      <c r="B66" s="124"/>
      <c r="C66" s="123"/>
      <c r="D66" s="123"/>
      <c r="E66" s="125"/>
      <c r="F66" s="126"/>
      <c r="G66" s="127"/>
      <c r="H66" s="88"/>
      <c r="I66" s="71"/>
      <c r="J66" s="72">
        <v>1800</v>
      </c>
      <c r="K66" s="98" t="s">
        <v>168</v>
      </c>
      <c r="L66" s="99">
        <f t="shared" si="1"/>
        <v>13.518</v>
      </c>
      <c r="M66" s="131">
        <v>14.018</v>
      </c>
      <c r="N66" s="132" t="s">
        <v>42</v>
      </c>
      <c r="O66" s="70">
        <v>0.04277</v>
      </c>
      <c r="Q66" s="84"/>
    </row>
    <row r="67" s="2" customFormat="1" ht="15" customHeight="1" spans="1:17">
      <c r="A67" s="123"/>
      <c r="B67" s="124"/>
      <c r="C67" s="123"/>
      <c r="D67" s="123"/>
      <c r="E67" s="125"/>
      <c r="F67" s="126"/>
      <c r="G67" s="127"/>
      <c r="H67" s="88"/>
      <c r="I67" s="71"/>
      <c r="J67" s="72">
        <v>1800</v>
      </c>
      <c r="K67" s="98" t="s">
        <v>169</v>
      </c>
      <c r="L67" s="99">
        <f t="shared" si="1"/>
        <v>13.518</v>
      </c>
      <c r="M67" s="131">
        <v>14.018</v>
      </c>
      <c r="N67" s="132" t="s">
        <v>42</v>
      </c>
      <c r="O67" s="70">
        <v>0.04277</v>
      </c>
      <c r="Q67" s="84"/>
    </row>
    <row r="68" s="2" customFormat="1" ht="15" customHeight="1" spans="1:17">
      <c r="A68" s="123"/>
      <c r="B68" s="124"/>
      <c r="C68" s="123"/>
      <c r="D68" s="123"/>
      <c r="E68" s="125"/>
      <c r="F68" s="126"/>
      <c r="G68" s="127"/>
      <c r="H68" s="88"/>
      <c r="I68" s="71"/>
      <c r="J68" s="72">
        <v>1800</v>
      </c>
      <c r="K68" s="98" t="s">
        <v>170</v>
      </c>
      <c r="L68" s="99">
        <f t="shared" si="1"/>
        <v>13.518</v>
      </c>
      <c r="M68" s="131">
        <v>14.018</v>
      </c>
      <c r="N68" s="132" t="s">
        <v>42</v>
      </c>
      <c r="O68" s="70">
        <v>0.04277</v>
      </c>
      <c r="Q68" s="84"/>
    </row>
    <row r="69" s="2" customFormat="1" ht="15" customHeight="1" spans="1:17">
      <c r="A69" s="123"/>
      <c r="B69" s="124"/>
      <c r="C69" s="123"/>
      <c r="D69" s="123"/>
      <c r="E69" s="125"/>
      <c r="F69" s="126"/>
      <c r="G69" s="127"/>
      <c r="H69" s="88"/>
      <c r="I69" s="71"/>
      <c r="J69" s="72">
        <v>1800</v>
      </c>
      <c r="K69" s="98" t="s">
        <v>171</v>
      </c>
      <c r="L69" s="99">
        <f t="shared" si="1"/>
        <v>13.518</v>
      </c>
      <c r="M69" s="131">
        <v>14.018</v>
      </c>
      <c r="N69" s="132" t="s">
        <v>42</v>
      </c>
      <c r="O69" s="70">
        <v>0.04277</v>
      </c>
      <c r="Q69" s="84"/>
    </row>
    <row r="70" s="2" customFormat="1" ht="15" customHeight="1" spans="1:17">
      <c r="A70" s="123"/>
      <c r="B70" s="124"/>
      <c r="C70" s="123"/>
      <c r="D70" s="123"/>
      <c r="E70" s="125"/>
      <c r="F70" s="126"/>
      <c r="G70" s="127"/>
      <c r="H70" s="88"/>
      <c r="I70" s="71"/>
      <c r="J70" s="72">
        <v>1800</v>
      </c>
      <c r="K70" s="98" t="s">
        <v>172</v>
      </c>
      <c r="L70" s="99">
        <f t="shared" si="1"/>
        <v>13.518</v>
      </c>
      <c r="M70" s="131">
        <v>14.018</v>
      </c>
      <c r="N70" s="132" t="s">
        <v>42</v>
      </c>
      <c r="O70" s="70">
        <v>0.04277</v>
      </c>
      <c r="Q70" s="84"/>
    </row>
    <row r="71" s="2" customFormat="1" ht="15" customHeight="1" spans="1:17">
      <c r="A71" s="123"/>
      <c r="B71" s="124"/>
      <c r="C71" s="123"/>
      <c r="D71" s="123"/>
      <c r="E71" s="125"/>
      <c r="F71" s="126"/>
      <c r="G71" s="127"/>
      <c r="H71" s="88"/>
      <c r="I71" s="71"/>
      <c r="J71" s="72">
        <v>1800</v>
      </c>
      <c r="K71" s="98" t="s">
        <v>173</v>
      </c>
      <c r="L71" s="99">
        <f t="shared" si="1"/>
        <v>13.518</v>
      </c>
      <c r="M71" s="131">
        <v>14.018</v>
      </c>
      <c r="N71" s="132" t="s">
        <v>42</v>
      </c>
      <c r="O71" s="70">
        <v>0.04277</v>
      </c>
      <c r="Q71" s="84"/>
    </row>
    <row r="72" s="2" customFormat="1" ht="15" customHeight="1" spans="1:17">
      <c r="A72" s="123"/>
      <c r="B72" s="124"/>
      <c r="C72" s="123"/>
      <c r="D72" s="123"/>
      <c r="E72" s="125"/>
      <c r="F72" s="126"/>
      <c r="G72" s="127"/>
      <c r="H72" s="88"/>
      <c r="I72" s="71"/>
      <c r="J72" s="72">
        <v>1800</v>
      </c>
      <c r="K72" s="98" t="s">
        <v>174</v>
      </c>
      <c r="L72" s="99">
        <f t="shared" si="1"/>
        <v>13.518</v>
      </c>
      <c r="M72" s="131">
        <v>14.018</v>
      </c>
      <c r="N72" s="132" t="s">
        <v>42</v>
      </c>
      <c r="O72" s="70">
        <v>0.04277</v>
      </c>
      <c r="Q72" s="84"/>
    </row>
    <row r="73" s="2" customFormat="1" ht="15" customHeight="1" spans="1:17">
      <c r="A73" s="123"/>
      <c r="B73" s="124"/>
      <c r="C73" s="123"/>
      <c r="D73" s="123"/>
      <c r="E73" s="128"/>
      <c r="F73" s="129"/>
      <c r="G73" s="130"/>
      <c r="H73" s="89"/>
      <c r="I73" s="71">
        <v>101</v>
      </c>
      <c r="J73" s="72">
        <v>1100</v>
      </c>
      <c r="K73" s="98" t="s">
        <v>175</v>
      </c>
      <c r="L73" s="99">
        <f t="shared" ref="L73:L92" si="2">J73*0.00751</f>
        <v>8.261</v>
      </c>
      <c r="M73" s="131">
        <v>8.761</v>
      </c>
      <c r="N73" s="132" t="s">
        <v>42</v>
      </c>
      <c r="O73" s="70">
        <v>0.04277</v>
      </c>
      <c r="Q73" s="84"/>
    </row>
    <row r="74" s="2" customFormat="1" ht="15" customHeight="1" spans="1:17">
      <c r="A74" s="123"/>
      <c r="B74" s="124"/>
      <c r="C74" s="123"/>
      <c r="D74" s="123"/>
      <c r="E74" s="178" t="s">
        <v>176</v>
      </c>
      <c r="F74" s="121" t="s">
        <v>153</v>
      </c>
      <c r="G74" s="122" t="s">
        <v>51</v>
      </c>
      <c r="H74" s="86">
        <v>12453.73</v>
      </c>
      <c r="I74" s="71"/>
      <c r="J74" s="72">
        <v>1800</v>
      </c>
      <c r="K74" s="98" t="s">
        <v>177</v>
      </c>
      <c r="L74" s="99">
        <f t="shared" si="2"/>
        <v>13.518</v>
      </c>
      <c r="M74" s="131">
        <v>14.018</v>
      </c>
      <c r="N74" s="132" t="s">
        <v>42</v>
      </c>
      <c r="O74" s="70">
        <v>0.04277</v>
      </c>
      <c r="Q74" s="84"/>
    </row>
    <row r="75" s="2" customFormat="1" ht="15" customHeight="1" spans="1:17">
      <c r="A75" s="123"/>
      <c r="B75" s="124"/>
      <c r="C75" s="123"/>
      <c r="D75" s="123"/>
      <c r="E75" s="125"/>
      <c r="F75" s="126"/>
      <c r="G75" s="127"/>
      <c r="H75" s="88"/>
      <c r="I75" s="71"/>
      <c r="J75" s="72">
        <v>1800</v>
      </c>
      <c r="K75" s="98" t="s">
        <v>178</v>
      </c>
      <c r="L75" s="99">
        <f t="shared" si="2"/>
        <v>13.518</v>
      </c>
      <c r="M75" s="131">
        <v>14.018</v>
      </c>
      <c r="N75" s="132" t="s">
        <v>42</v>
      </c>
      <c r="O75" s="70">
        <v>0.04277</v>
      </c>
      <c r="Q75" s="84"/>
    </row>
    <row r="76" s="2" customFormat="1" ht="15" customHeight="1" spans="1:17">
      <c r="A76" s="123"/>
      <c r="B76" s="124"/>
      <c r="C76" s="123"/>
      <c r="D76" s="123"/>
      <c r="E76" s="125"/>
      <c r="F76" s="126"/>
      <c r="G76" s="127"/>
      <c r="H76" s="88"/>
      <c r="I76" s="71"/>
      <c r="J76" s="72">
        <v>1800</v>
      </c>
      <c r="K76" s="98" t="s">
        <v>179</v>
      </c>
      <c r="L76" s="99">
        <f t="shared" si="2"/>
        <v>13.518</v>
      </c>
      <c r="M76" s="131">
        <v>14.018</v>
      </c>
      <c r="N76" s="132" t="s">
        <v>42</v>
      </c>
      <c r="O76" s="70">
        <v>0.04277</v>
      </c>
      <c r="Q76" s="84"/>
    </row>
    <row r="77" s="2" customFormat="1" ht="15" customHeight="1" spans="1:17">
      <c r="A77" s="123"/>
      <c r="B77" s="124"/>
      <c r="C77" s="123"/>
      <c r="D77" s="123"/>
      <c r="E77" s="125"/>
      <c r="F77" s="126"/>
      <c r="G77" s="127"/>
      <c r="H77" s="88"/>
      <c r="I77" s="71"/>
      <c r="J77" s="72">
        <v>1800</v>
      </c>
      <c r="K77" s="98" t="s">
        <v>180</v>
      </c>
      <c r="L77" s="99">
        <f t="shared" si="2"/>
        <v>13.518</v>
      </c>
      <c r="M77" s="131">
        <v>14.018</v>
      </c>
      <c r="N77" s="132" t="s">
        <v>42</v>
      </c>
      <c r="O77" s="70">
        <v>0.04277</v>
      </c>
      <c r="Q77" s="84"/>
    </row>
    <row r="78" s="2" customFormat="1" ht="15" customHeight="1" spans="1:17">
      <c r="A78" s="123"/>
      <c r="B78" s="124"/>
      <c r="C78" s="123"/>
      <c r="D78" s="123"/>
      <c r="E78" s="125"/>
      <c r="F78" s="126"/>
      <c r="G78" s="127"/>
      <c r="H78" s="88"/>
      <c r="I78" s="71"/>
      <c r="J78" s="72">
        <v>1800</v>
      </c>
      <c r="K78" s="98" t="s">
        <v>181</v>
      </c>
      <c r="L78" s="99">
        <f t="shared" si="2"/>
        <v>13.518</v>
      </c>
      <c r="M78" s="131">
        <v>14.018</v>
      </c>
      <c r="N78" s="132" t="s">
        <v>42</v>
      </c>
      <c r="O78" s="70">
        <v>0.04277</v>
      </c>
      <c r="Q78" s="84"/>
    </row>
    <row r="79" s="2" customFormat="1" ht="15" customHeight="1" spans="1:17">
      <c r="A79" s="123"/>
      <c r="B79" s="124"/>
      <c r="C79" s="123"/>
      <c r="D79" s="123"/>
      <c r="E79" s="125"/>
      <c r="F79" s="126"/>
      <c r="G79" s="127"/>
      <c r="H79" s="88"/>
      <c r="I79" s="71"/>
      <c r="J79" s="72">
        <v>1800</v>
      </c>
      <c r="K79" s="98" t="s">
        <v>182</v>
      </c>
      <c r="L79" s="99">
        <f t="shared" si="2"/>
        <v>13.518</v>
      </c>
      <c r="M79" s="131">
        <v>14.018</v>
      </c>
      <c r="N79" s="132" t="s">
        <v>42</v>
      </c>
      <c r="O79" s="70">
        <v>0.04277</v>
      </c>
      <c r="Q79" s="84"/>
    </row>
    <row r="80" s="2" customFormat="1" ht="15" customHeight="1" spans="1:17">
      <c r="A80" s="123"/>
      <c r="B80" s="124"/>
      <c r="C80" s="123"/>
      <c r="D80" s="123"/>
      <c r="E80" s="128"/>
      <c r="F80" s="129"/>
      <c r="G80" s="130"/>
      <c r="H80" s="89"/>
      <c r="I80" s="71">
        <v>100</v>
      </c>
      <c r="J80" s="72">
        <v>1754</v>
      </c>
      <c r="K80" s="98" t="s">
        <v>183</v>
      </c>
      <c r="L80" s="99">
        <f t="shared" si="2"/>
        <v>13.17254</v>
      </c>
      <c r="M80" s="131">
        <v>13.67254</v>
      </c>
      <c r="N80" s="132" t="s">
        <v>42</v>
      </c>
      <c r="O80" s="70">
        <v>0.04277</v>
      </c>
      <c r="Q80" s="84"/>
    </row>
    <row r="81" s="2" customFormat="1" ht="15" customHeight="1" spans="1:17">
      <c r="A81" s="123"/>
      <c r="B81" s="124"/>
      <c r="C81" s="123"/>
      <c r="D81" s="123"/>
      <c r="E81" s="178" t="s">
        <v>184</v>
      </c>
      <c r="F81" s="121" t="s">
        <v>153</v>
      </c>
      <c r="G81" s="133" t="s">
        <v>54</v>
      </c>
      <c r="H81" s="86">
        <v>10682.13</v>
      </c>
      <c r="I81" s="71"/>
      <c r="J81" s="72">
        <v>1800</v>
      </c>
      <c r="K81" s="98" t="s">
        <v>185</v>
      </c>
      <c r="L81" s="99">
        <f t="shared" si="2"/>
        <v>13.518</v>
      </c>
      <c r="M81" s="131">
        <v>14.018</v>
      </c>
      <c r="N81" s="132" t="s">
        <v>42</v>
      </c>
      <c r="O81" s="70">
        <v>0.04277</v>
      </c>
      <c r="Q81" s="84"/>
    </row>
    <row r="82" s="2" customFormat="1" ht="15" customHeight="1" spans="1:17">
      <c r="A82" s="123"/>
      <c r="B82" s="124"/>
      <c r="C82" s="123"/>
      <c r="D82" s="123"/>
      <c r="E82" s="125"/>
      <c r="F82" s="126"/>
      <c r="G82" s="134"/>
      <c r="H82" s="88"/>
      <c r="I82" s="71"/>
      <c r="J82" s="72">
        <v>1800</v>
      </c>
      <c r="K82" s="98" t="s">
        <v>186</v>
      </c>
      <c r="L82" s="99">
        <f t="shared" si="2"/>
        <v>13.518</v>
      </c>
      <c r="M82" s="131">
        <v>14.018</v>
      </c>
      <c r="N82" s="132" t="s">
        <v>42</v>
      </c>
      <c r="O82" s="70">
        <v>0.04277</v>
      </c>
      <c r="Q82" s="84"/>
    </row>
    <row r="83" s="2" customFormat="1" ht="15" customHeight="1" spans="1:17">
      <c r="A83" s="123"/>
      <c r="B83" s="124"/>
      <c r="C83" s="123"/>
      <c r="D83" s="123"/>
      <c r="E83" s="125"/>
      <c r="F83" s="126"/>
      <c r="G83" s="134"/>
      <c r="H83" s="88"/>
      <c r="I83" s="71"/>
      <c r="J83" s="72">
        <v>1800</v>
      </c>
      <c r="K83" s="98" t="s">
        <v>187</v>
      </c>
      <c r="L83" s="99">
        <f t="shared" si="2"/>
        <v>13.518</v>
      </c>
      <c r="M83" s="131">
        <v>14.018</v>
      </c>
      <c r="N83" s="132" t="s">
        <v>42</v>
      </c>
      <c r="O83" s="70">
        <v>0.04277</v>
      </c>
      <c r="Q83" s="84"/>
    </row>
    <row r="84" s="2" customFormat="1" ht="15" customHeight="1" spans="1:17">
      <c r="A84" s="123"/>
      <c r="B84" s="124"/>
      <c r="C84" s="123"/>
      <c r="D84" s="123"/>
      <c r="E84" s="125"/>
      <c r="F84" s="126"/>
      <c r="G84" s="134"/>
      <c r="H84" s="88"/>
      <c r="I84" s="71"/>
      <c r="J84" s="72">
        <v>1800</v>
      </c>
      <c r="K84" s="98" t="s">
        <v>188</v>
      </c>
      <c r="L84" s="99">
        <f t="shared" si="2"/>
        <v>13.518</v>
      </c>
      <c r="M84" s="131">
        <v>14.018</v>
      </c>
      <c r="N84" s="132" t="s">
        <v>42</v>
      </c>
      <c r="O84" s="70">
        <v>0.04277</v>
      </c>
      <c r="Q84" s="84"/>
    </row>
    <row r="85" s="2" customFormat="1" ht="15" customHeight="1" spans="1:17">
      <c r="A85" s="123"/>
      <c r="B85" s="124"/>
      <c r="C85" s="123"/>
      <c r="D85" s="123"/>
      <c r="E85" s="125"/>
      <c r="F85" s="126"/>
      <c r="G85" s="134"/>
      <c r="H85" s="88"/>
      <c r="I85" s="71"/>
      <c r="J85" s="72">
        <v>1800</v>
      </c>
      <c r="K85" s="98" t="s">
        <v>189</v>
      </c>
      <c r="L85" s="99">
        <f t="shared" si="2"/>
        <v>13.518</v>
      </c>
      <c r="M85" s="131">
        <v>14.018</v>
      </c>
      <c r="N85" s="132" t="s">
        <v>42</v>
      </c>
      <c r="O85" s="70">
        <v>0.04277</v>
      </c>
      <c r="Q85" s="84"/>
    </row>
    <row r="86" s="2" customFormat="1" ht="15" customHeight="1" spans="1:17">
      <c r="A86" s="123"/>
      <c r="B86" s="124"/>
      <c r="C86" s="123"/>
      <c r="D86" s="123"/>
      <c r="E86" s="128"/>
      <c r="F86" s="129"/>
      <c r="G86" s="135"/>
      <c r="H86" s="89"/>
      <c r="I86" s="71">
        <v>100</v>
      </c>
      <c r="J86" s="72">
        <v>1800</v>
      </c>
      <c r="K86" s="98" t="s">
        <v>190</v>
      </c>
      <c r="L86" s="99">
        <f t="shared" si="2"/>
        <v>13.518</v>
      </c>
      <c r="M86" s="131">
        <v>14.018</v>
      </c>
      <c r="N86" s="132" t="s">
        <v>42</v>
      </c>
      <c r="O86" s="70">
        <v>0.04277</v>
      </c>
      <c r="Q86" s="84"/>
    </row>
    <row r="87" s="2" customFormat="1" ht="15" customHeight="1" spans="1:17">
      <c r="A87" s="123"/>
      <c r="B87" s="124"/>
      <c r="C87" s="123"/>
      <c r="D87" s="123"/>
      <c r="E87" s="178" t="s">
        <v>191</v>
      </c>
      <c r="F87" s="121" t="s">
        <v>153</v>
      </c>
      <c r="G87" s="133" t="s">
        <v>57</v>
      </c>
      <c r="H87" s="86">
        <v>7510.76</v>
      </c>
      <c r="I87" s="71"/>
      <c r="J87" s="72">
        <v>1800</v>
      </c>
      <c r="K87" s="98" t="s">
        <v>192</v>
      </c>
      <c r="L87" s="99">
        <f t="shared" si="2"/>
        <v>13.518</v>
      </c>
      <c r="M87" s="131">
        <v>14.018</v>
      </c>
      <c r="N87" s="132" t="s">
        <v>42</v>
      </c>
      <c r="O87" s="70">
        <v>0.04277</v>
      </c>
      <c r="Q87" s="84"/>
    </row>
    <row r="88" s="2" customFormat="1" ht="15" customHeight="1" spans="1:17">
      <c r="A88" s="123"/>
      <c r="B88" s="124"/>
      <c r="C88" s="123"/>
      <c r="D88" s="123"/>
      <c r="E88" s="125"/>
      <c r="F88" s="126"/>
      <c r="G88" s="134"/>
      <c r="H88" s="88"/>
      <c r="I88" s="71"/>
      <c r="J88" s="72">
        <v>1800</v>
      </c>
      <c r="K88" s="98" t="s">
        <v>193</v>
      </c>
      <c r="L88" s="99">
        <f t="shared" si="2"/>
        <v>13.518</v>
      </c>
      <c r="M88" s="131">
        <v>14.018</v>
      </c>
      <c r="N88" s="132" t="s">
        <v>42</v>
      </c>
      <c r="O88" s="70">
        <v>0.04277</v>
      </c>
      <c r="Q88" s="84"/>
    </row>
    <row r="89" s="2" customFormat="1" ht="15" customHeight="1" spans="1:17">
      <c r="A89" s="123"/>
      <c r="B89" s="124"/>
      <c r="C89" s="123"/>
      <c r="D89" s="123"/>
      <c r="E89" s="125"/>
      <c r="F89" s="126"/>
      <c r="G89" s="134"/>
      <c r="H89" s="88"/>
      <c r="I89" s="71"/>
      <c r="J89" s="72">
        <v>1800</v>
      </c>
      <c r="K89" s="98" t="s">
        <v>194</v>
      </c>
      <c r="L89" s="99">
        <f t="shared" si="2"/>
        <v>13.518</v>
      </c>
      <c r="M89" s="131">
        <v>14.018</v>
      </c>
      <c r="N89" s="132" t="s">
        <v>42</v>
      </c>
      <c r="O89" s="70">
        <v>0.04277</v>
      </c>
      <c r="Q89" s="84"/>
    </row>
    <row r="90" s="2" customFormat="1" ht="15" customHeight="1" spans="1:17">
      <c r="A90" s="123"/>
      <c r="B90" s="124"/>
      <c r="C90" s="123"/>
      <c r="D90" s="123"/>
      <c r="E90" s="125"/>
      <c r="F90" s="126"/>
      <c r="G90" s="134"/>
      <c r="H90" s="88"/>
      <c r="I90" s="71"/>
      <c r="J90" s="72">
        <v>1800</v>
      </c>
      <c r="K90" s="98" t="s">
        <v>195</v>
      </c>
      <c r="L90" s="99">
        <f t="shared" si="2"/>
        <v>13.518</v>
      </c>
      <c r="M90" s="131">
        <v>14.018</v>
      </c>
      <c r="N90" s="132" t="s">
        <v>42</v>
      </c>
      <c r="O90" s="70">
        <v>0.04277</v>
      </c>
      <c r="Q90" s="84"/>
    </row>
    <row r="91" s="2" customFormat="1" ht="15" customHeight="1" spans="1:17">
      <c r="A91" s="123"/>
      <c r="B91" s="124"/>
      <c r="C91" s="123"/>
      <c r="D91" s="123"/>
      <c r="E91" s="128"/>
      <c r="F91" s="129"/>
      <c r="G91" s="135"/>
      <c r="H91" s="89"/>
      <c r="I91" s="71">
        <v>100</v>
      </c>
      <c r="J91" s="72">
        <v>411</v>
      </c>
      <c r="K91" s="98" t="s">
        <v>196</v>
      </c>
      <c r="L91" s="99">
        <f t="shared" si="2"/>
        <v>3.08661</v>
      </c>
      <c r="M91" s="131">
        <v>3.58661</v>
      </c>
      <c r="N91" s="132" t="s">
        <v>42</v>
      </c>
      <c r="O91" s="70">
        <v>0.04277</v>
      </c>
      <c r="Q91" s="84"/>
    </row>
    <row r="92" s="2" customFormat="1" ht="15" customHeight="1" spans="1:17">
      <c r="A92" s="136"/>
      <c r="B92" s="137"/>
      <c r="C92" s="136"/>
      <c r="D92" s="136"/>
      <c r="E92" s="176" t="s">
        <v>197</v>
      </c>
      <c r="F92" s="139" t="s">
        <v>153</v>
      </c>
      <c r="G92" s="140" t="s">
        <v>60</v>
      </c>
      <c r="H92" s="93">
        <v>141.75</v>
      </c>
      <c r="I92" s="71">
        <v>50</v>
      </c>
      <c r="J92" s="72">
        <v>191.75</v>
      </c>
      <c r="K92" s="98" t="s">
        <v>198</v>
      </c>
      <c r="L92" s="99">
        <f t="shared" si="2"/>
        <v>1.4400425</v>
      </c>
      <c r="M92" s="131">
        <v>1.9400425</v>
      </c>
      <c r="N92" s="132" t="s">
        <v>42</v>
      </c>
      <c r="O92" s="70">
        <v>0.04277</v>
      </c>
      <c r="Q92" s="84"/>
    </row>
    <row r="93" s="2" customFormat="1" ht="15" customHeight="1" spans="1:17">
      <c r="A93" s="24" t="s">
        <v>34</v>
      </c>
      <c r="B93" s="25" t="s">
        <v>79</v>
      </c>
      <c r="C93" s="24" t="s">
        <v>80</v>
      </c>
      <c r="D93" s="24" t="s">
        <v>81</v>
      </c>
      <c r="E93" s="141"/>
      <c r="F93" s="141" t="s">
        <v>82</v>
      </c>
      <c r="G93" s="28" t="s">
        <v>40</v>
      </c>
      <c r="H93" s="28">
        <v>30974</v>
      </c>
      <c r="I93" s="66"/>
      <c r="J93" s="67">
        <v>6000</v>
      </c>
      <c r="K93" s="98" t="s">
        <v>199</v>
      </c>
      <c r="L93" s="69">
        <f>J93*0.00251</f>
        <v>15.06</v>
      </c>
      <c r="M93" s="69">
        <v>15.56</v>
      </c>
      <c r="N93" s="68" t="s">
        <v>84</v>
      </c>
      <c r="O93" s="147">
        <v>0.040508</v>
      </c>
      <c r="P93" s="2">
        <v>24974</v>
      </c>
      <c r="Q93" s="84"/>
    </row>
    <row r="94" s="2" customFormat="1" ht="15" customHeight="1" spans="1:17">
      <c r="A94" s="30"/>
      <c r="B94" s="31"/>
      <c r="C94" s="30"/>
      <c r="D94" s="30"/>
      <c r="E94" s="142"/>
      <c r="F94" s="142"/>
      <c r="G94" s="34"/>
      <c r="H94" s="34"/>
      <c r="I94" s="66"/>
      <c r="J94" s="67">
        <v>6000</v>
      </c>
      <c r="K94" s="98" t="s">
        <v>200</v>
      </c>
      <c r="L94" s="69">
        <f t="shared" ref="L94:L138" si="3">J94*0.00251</f>
        <v>15.06</v>
      </c>
      <c r="M94" s="69">
        <v>15.56</v>
      </c>
      <c r="N94" s="68" t="s">
        <v>84</v>
      </c>
      <c r="O94" s="147">
        <v>0.040508</v>
      </c>
      <c r="Q94" s="84"/>
    </row>
    <row r="95" s="2" customFormat="1" ht="15" customHeight="1" spans="1:17">
      <c r="A95" s="30"/>
      <c r="B95" s="31"/>
      <c r="C95" s="30"/>
      <c r="D95" s="30"/>
      <c r="E95" s="142"/>
      <c r="F95" s="142"/>
      <c r="G95" s="34"/>
      <c r="H95" s="34"/>
      <c r="I95" s="66"/>
      <c r="J95" s="67">
        <v>6000</v>
      </c>
      <c r="K95" s="98" t="s">
        <v>201</v>
      </c>
      <c r="L95" s="69">
        <f t="shared" si="3"/>
        <v>15.06</v>
      </c>
      <c r="M95" s="69">
        <v>15.56</v>
      </c>
      <c r="N95" s="68" t="s">
        <v>84</v>
      </c>
      <c r="O95" s="147">
        <v>0.040508</v>
      </c>
      <c r="Q95" s="84"/>
    </row>
    <row r="96" s="2" customFormat="1" ht="15" customHeight="1" spans="1:17">
      <c r="A96" s="30"/>
      <c r="B96" s="31"/>
      <c r="C96" s="30"/>
      <c r="D96" s="30"/>
      <c r="E96" s="142"/>
      <c r="F96" s="142"/>
      <c r="G96" s="34"/>
      <c r="H96" s="34"/>
      <c r="I96" s="66"/>
      <c r="J96" s="67">
        <v>6000</v>
      </c>
      <c r="K96" s="98" t="s">
        <v>202</v>
      </c>
      <c r="L96" s="69">
        <f t="shared" si="3"/>
        <v>15.06</v>
      </c>
      <c r="M96" s="69">
        <v>15.56</v>
      </c>
      <c r="N96" s="68" t="s">
        <v>84</v>
      </c>
      <c r="O96" s="147">
        <v>0.040508</v>
      </c>
      <c r="Q96" s="84"/>
    </row>
    <row r="97" s="2" customFormat="1" ht="15" customHeight="1" spans="1:17">
      <c r="A97" s="95"/>
      <c r="B97" s="96"/>
      <c r="C97" s="95"/>
      <c r="D97" s="95"/>
      <c r="E97" s="143"/>
      <c r="F97" s="143"/>
      <c r="G97" s="38"/>
      <c r="H97" s="38"/>
      <c r="I97" s="66">
        <v>200</v>
      </c>
      <c r="J97" s="67">
        <v>1174</v>
      </c>
      <c r="K97" s="98" t="s">
        <v>203</v>
      </c>
      <c r="L97" s="69">
        <f t="shared" si="3"/>
        <v>2.94674</v>
      </c>
      <c r="M97" s="69">
        <v>3.44674</v>
      </c>
      <c r="N97" s="68" t="s">
        <v>84</v>
      </c>
      <c r="O97" s="147">
        <v>0.040508</v>
      </c>
      <c r="Q97" s="84"/>
    </row>
    <row r="98" s="2" customFormat="1" ht="15" customHeight="1" spans="1:17">
      <c r="A98" s="118" t="s">
        <v>34</v>
      </c>
      <c r="B98" s="119" t="s">
        <v>79</v>
      </c>
      <c r="C98" s="118" t="s">
        <v>80</v>
      </c>
      <c r="D98" s="118" t="s">
        <v>37</v>
      </c>
      <c r="E98" s="144"/>
      <c r="F98" s="144" t="s">
        <v>82</v>
      </c>
      <c r="G98" s="122" t="s">
        <v>45</v>
      </c>
      <c r="H98" s="122">
        <v>48291</v>
      </c>
      <c r="I98" s="71"/>
      <c r="J98" s="72">
        <v>6000</v>
      </c>
      <c r="K98" s="98" t="s">
        <v>204</v>
      </c>
      <c r="L98" s="69">
        <f t="shared" si="3"/>
        <v>15.06</v>
      </c>
      <c r="M98" s="131">
        <v>15.56</v>
      </c>
      <c r="N98" s="132" t="s">
        <v>84</v>
      </c>
      <c r="O98" s="148">
        <v>0.040508</v>
      </c>
      <c r="P98" s="2">
        <v>42291</v>
      </c>
      <c r="Q98" s="84"/>
    </row>
    <row r="99" s="2" customFormat="1" ht="15" customHeight="1" spans="1:17">
      <c r="A99" s="123"/>
      <c r="B99" s="124"/>
      <c r="C99" s="123"/>
      <c r="D99" s="123"/>
      <c r="E99" s="145"/>
      <c r="F99" s="145"/>
      <c r="G99" s="127"/>
      <c r="H99" s="127"/>
      <c r="I99" s="71"/>
      <c r="J99" s="72">
        <v>6000</v>
      </c>
      <c r="K99" s="98" t="s">
        <v>205</v>
      </c>
      <c r="L99" s="69">
        <f t="shared" si="3"/>
        <v>15.06</v>
      </c>
      <c r="M99" s="131">
        <v>15.56</v>
      </c>
      <c r="N99" s="132" t="s">
        <v>84</v>
      </c>
      <c r="O99" s="148">
        <v>0.040508</v>
      </c>
      <c r="Q99" s="84"/>
    </row>
    <row r="100" s="2" customFormat="1" ht="15" customHeight="1" spans="1:17">
      <c r="A100" s="123"/>
      <c r="B100" s="124"/>
      <c r="C100" s="123"/>
      <c r="D100" s="123"/>
      <c r="E100" s="145"/>
      <c r="F100" s="145"/>
      <c r="G100" s="127"/>
      <c r="H100" s="127"/>
      <c r="I100" s="71"/>
      <c r="J100" s="72">
        <v>6000</v>
      </c>
      <c r="K100" s="98" t="s">
        <v>206</v>
      </c>
      <c r="L100" s="69">
        <f t="shared" si="3"/>
        <v>15.06</v>
      </c>
      <c r="M100" s="131">
        <v>15.56</v>
      </c>
      <c r="N100" s="132" t="s">
        <v>84</v>
      </c>
      <c r="O100" s="148">
        <v>0.040508</v>
      </c>
      <c r="Q100" s="84"/>
    </row>
    <row r="101" s="2" customFormat="1" ht="15" customHeight="1" spans="1:17">
      <c r="A101" s="123"/>
      <c r="B101" s="124"/>
      <c r="C101" s="123"/>
      <c r="D101" s="123"/>
      <c r="E101" s="145"/>
      <c r="F101" s="145"/>
      <c r="G101" s="127"/>
      <c r="H101" s="127"/>
      <c r="I101" s="71"/>
      <c r="J101" s="72">
        <v>6000</v>
      </c>
      <c r="K101" s="98" t="s">
        <v>207</v>
      </c>
      <c r="L101" s="69">
        <f t="shared" si="3"/>
        <v>15.06</v>
      </c>
      <c r="M101" s="131">
        <v>15.56</v>
      </c>
      <c r="N101" s="132" t="s">
        <v>84</v>
      </c>
      <c r="O101" s="148">
        <v>0.040508</v>
      </c>
      <c r="Q101" s="84"/>
    </row>
    <row r="102" s="2" customFormat="1" ht="15" customHeight="1" spans="1:17">
      <c r="A102" s="123"/>
      <c r="B102" s="124"/>
      <c r="C102" s="123"/>
      <c r="D102" s="123"/>
      <c r="E102" s="145"/>
      <c r="F102" s="145"/>
      <c r="G102" s="127"/>
      <c r="H102" s="127"/>
      <c r="I102" s="71"/>
      <c r="J102" s="72">
        <v>6000</v>
      </c>
      <c r="K102" s="98" t="s">
        <v>208</v>
      </c>
      <c r="L102" s="69">
        <f t="shared" si="3"/>
        <v>15.06</v>
      </c>
      <c r="M102" s="131">
        <v>15.56</v>
      </c>
      <c r="N102" s="132" t="s">
        <v>84</v>
      </c>
      <c r="O102" s="148">
        <v>0.040508</v>
      </c>
      <c r="Q102" s="84"/>
    </row>
    <row r="103" s="2" customFormat="1" ht="15" customHeight="1" spans="1:17">
      <c r="A103" s="123"/>
      <c r="B103" s="124"/>
      <c r="C103" s="123"/>
      <c r="D103" s="123"/>
      <c r="E103" s="145"/>
      <c r="F103" s="145"/>
      <c r="G103" s="127"/>
      <c r="H103" s="127"/>
      <c r="I103" s="71"/>
      <c r="J103" s="72">
        <v>6000</v>
      </c>
      <c r="K103" s="98" t="s">
        <v>209</v>
      </c>
      <c r="L103" s="69">
        <f t="shared" si="3"/>
        <v>15.06</v>
      </c>
      <c r="M103" s="131">
        <v>15.56</v>
      </c>
      <c r="N103" s="132" t="s">
        <v>84</v>
      </c>
      <c r="O103" s="148">
        <v>0.040508</v>
      </c>
      <c r="Q103" s="84"/>
    </row>
    <row r="104" s="2" customFormat="1" ht="15" customHeight="1" spans="1:17">
      <c r="A104" s="123"/>
      <c r="B104" s="124"/>
      <c r="C104" s="123"/>
      <c r="D104" s="123"/>
      <c r="E104" s="145"/>
      <c r="F104" s="145"/>
      <c r="G104" s="127"/>
      <c r="H104" s="127"/>
      <c r="I104" s="71"/>
      <c r="J104" s="72">
        <v>6000</v>
      </c>
      <c r="K104" s="98" t="s">
        <v>210</v>
      </c>
      <c r="L104" s="69">
        <f t="shared" si="3"/>
        <v>15.06</v>
      </c>
      <c r="M104" s="131">
        <v>15.56</v>
      </c>
      <c r="N104" s="132" t="s">
        <v>84</v>
      </c>
      <c r="O104" s="148">
        <v>0.040508</v>
      </c>
      <c r="Q104" s="84"/>
    </row>
    <row r="105" s="2" customFormat="1" ht="15" customHeight="1" spans="1:17">
      <c r="A105" s="136"/>
      <c r="B105" s="137"/>
      <c r="C105" s="136"/>
      <c r="D105" s="136"/>
      <c r="E105" s="146"/>
      <c r="F105" s="146"/>
      <c r="G105" s="130"/>
      <c r="H105" s="130"/>
      <c r="I105" s="71">
        <v>200</v>
      </c>
      <c r="J105" s="72">
        <v>491</v>
      </c>
      <c r="K105" s="98" t="s">
        <v>211</v>
      </c>
      <c r="L105" s="69">
        <f t="shared" si="3"/>
        <v>1.23241</v>
      </c>
      <c r="M105" s="131">
        <v>1.73241</v>
      </c>
      <c r="N105" s="132" t="s">
        <v>84</v>
      </c>
      <c r="O105" s="148">
        <v>0.040508</v>
      </c>
      <c r="Q105" s="84"/>
    </row>
    <row r="106" s="2" customFormat="1" ht="15" customHeight="1" spans="1:17">
      <c r="A106" s="24" t="s">
        <v>34</v>
      </c>
      <c r="B106" s="25" t="s">
        <v>79</v>
      </c>
      <c r="C106" s="24" t="s">
        <v>80</v>
      </c>
      <c r="D106" s="24" t="s">
        <v>37</v>
      </c>
      <c r="E106" s="141"/>
      <c r="F106" s="141" t="s">
        <v>82</v>
      </c>
      <c r="G106" s="28" t="s">
        <v>48</v>
      </c>
      <c r="H106" s="28">
        <v>60841</v>
      </c>
      <c r="I106" s="66"/>
      <c r="J106" s="67">
        <v>6000</v>
      </c>
      <c r="K106" s="98" t="s">
        <v>212</v>
      </c>
      <c r="L106" s="69">
        <f t="shared" si="3"/>
        <v>15.06</v>
      </c>
      <c r="M106" s="69">
        <v>15.56</v>
      </c>
      <c r="N106" s="68" t="s">
        <v>84</v>
      </c>
      <c r="O106" s="147">
        <v>0.040508</v>
      </c>
      <c r="P106" s="2">
        <v>54841</v>
      </c>
      <c r="Q106" s="84"/>
    </row>
    <row r="107" s="2" customFormat="1" ht="15" customHeight="1" spans="1:17">
      <c r="A107" s="30"/>
      <c r="B107" s="31"/>
      <c r="C107" s="30"/>
      <c r="D107" s="30"/>
      <c r="E107" s="142"/>
      <c r="F107" s="142"/>
      <c r="G107" s="34"/>
      <c r="H107" s="34"/>
      <c r="I107" s="66"/>
      <c r="J107" s="67">
        <v>6000</v>
      </c>
      <c r="K107" s="98" t="s">
        <v>213</v>
      </c>
      <c r="L107" s="69">
        <f t="shared" si="3"/>
        <v>15.06</v>
      </c>
      <c r="M107" s="69">
        <v>15.56</v>
      </c>
      <c r="N107" s="68" t="s">
        <v>84</v>
      </c>
      <c r="O107" s="147">
        <v>0.040508</v>
      </c>
      <c r="Q107" s="84"/>
    </row>
    <row r="108" s="2" customFormat="1" ht="15" customHeight="1" spans="1:17">
      <c r="A108" s="30"/>
      <c r="B108" s="31"/>
      <c r="C108" s="30"/>
      <c r="D108" s="30"/>
      <c r="E108" s="142"/>
      <c r="F108" s="142"/>
      <c r="G108" s="34"/>
      <c r="H108" s="34"/>
      <c r="I108" s="66"/>
      <c r="J108" s="67">
        <v>6000</v>
      </c>
      <c r="K108" s="98" t="s">
        <v>214</v>
      </c>
      <c r="L108" s="69">
        <f t="shared" si="3"/>
        <v>15.06</v>
      </c>
      <c r="M108" s="69">
        <v>15.56</v>
      </c>
      <c r="N108" s="68" t="s">
        <v>84</v>
      </c>
      <c r="O108" s="147">
        <v>0.040508</v>
      </c>
      <c r="Q108" s="84"/>
    </row>
    <row r="109" s="2" customFormat="1" ht="15" customHeight="1" spans="1:17">
      <c r="A109" s="30"/>
      <c r="B109" s="31"/>
      <c r="C109" s="30"/>
      <c r="D109" s="30"/>
      <c r="E109" s="142"/>
      <c r="F109" s="142"/>
      <c r="G109" s="34"/>
      <c r="H109" s="34"/>
      <c r="I109" s="66"/>
      <c r="J109" s="67">
        <v>6000</v>
      </c>
      <c r="K109" s="98" t="s">
        <v>215</v>
      </c>
      <c r="L109" s="69">
        <f t="shared" si="3"/>
        <v>15.06</v>
      </c>
      <c r="M109" s="69">
        <v>15.56</v>
      </c>
      <c r="N109" s="68" t="s">
        <v>84</v>
      </c>
      <c r="O109" s="147">
        <v>0.040508</v>
      </c>
      <c r="Q109" s="84"/>
    </row>
    <row r="110" s="2" customFormat="1" ht="15" customHeight="1" spans="1:17">
      <c r="A110" s="30"/>
      <c r="B110" s="31"/>
      <c r="C110" s="30"/>
      <c r="D110" s="30"/>
      <c r="E110" s="142"/>
      <c r="F110" s="142"/>
      <c r="G110" s="34"/>
      <c r="H110" s="34"/>
      <c r="I110" s="66"/>
      <c r="J110" s="67">
        <v>6000</v>
      </c>
      <c r="K110" s="98" t="s">
        <v>216</v>
      </c>
      <c r="L110" s="69">
        <f t="shared" si="3"/>
        <v>15.06</v>
      </c>
      <c r="M110" s="69">
        <v>15.56</v>
      </c>
      <c r="N110" s="68" t="s">
        <v>84</v>
      </c>
      <c r="O110" s="147">
        <v>0.040508</v>
      </c>
      <c r="Q110" s="84"/>
    </row>
    <row r="111" s="2" customFormat="1" ht="15" customHeight="1" spans="1:17">
      <c r="A111" s="30"/>
      <c r="B111" s="31"/>
      <c r="C111" s="30"/>
      <c r="D111" s="30"/>
      <c r="E111" s="142"/>
      <c r="F111" s="142"/>
      <c r="G111" s="34"/>
      <c r="H111" s="34"/>
      <c r="I111" s="66"/>
      <c r="J111" s="67">
        <v>6000</v>
      </c>
      <c r="K111" s="98" t="s">
        <v>217</v>
      </c>
      <c r="L111" s="69">
        <f t="shared" si="3"/>
        <v>15.06</v>
      </c>
      <c r="M111" s="69">
        <v>15.56</v>
      </c>
      <c r="N111" s="68" t="s">
        <v>84</v>
      </c>
      <c r="O111" s="147">
        <v>0.040508</v>
      </c>
      <c r="Q111" s="84"/>
    </row>
    <row r="112" s="2" customFormat="1" ht="15" customHeight="1" spans="1:17">
      <c r="A112" s="30"/>
      <c r="B112" s="31"/>
      <c r="C112" s="30"/>
      <c r="D112" s="30"/>
      <c r="E112" s="142"/>
      <c r="F112" s="142"/>
      <c r="G112" s="34"/>
      <c r="H112" s="34"/>
      <c r="I112" s="66"/>
      <c r="J112" s="67">
        <v>6000</v>
      </c>
      <c r="K112" s="98" t="s">
        <v>218</v>
      </c>
      <c r="L112" s="69">
        <f t="shared" si="3"/>
        <v>15.06</v>
      </c>
      <c r="M112" s="69">
        <v>15.56</v>
      </c>
      <c r="N112" s="68" t="s">
        <v>84</v>
      </c>
      <c r="O112" s="147">
        <v>0.040508</v>
      </c>
      <c r="Q112" s="84"/>
    </row>
    <row r="113" s="2" customFormat="1" ht="15" customHeight="1" spans="1:17">
      <c r="A113" s="30"/>
      <c r="B113" s="31"/>
      <c r="C113" s="30"/>
      <c r="D113" s="30"/>
      <c r="E113" s="142"/>
      <c r="F113" s="142"/>
      <c r="G113" s="34"/>
      <c r="H113" s="34"/>
      <c r="I113" s="66"/>
      <c r="J113" s="67">
        <v>6000</v>
      </c>
      <c r="K113" s="98" t="s">
        <v>219</v>
      </c>
      <c r="L113" s="69">
        <f t="shared" si="3"/>
        <v>15.06</v>
      </c>
      <c r="M113" s="69">
        <v>15.56</v>
      </c>
      <c r="N113" s="68" t="s">
        <v>84</v>
      </c>
      <c r="O113" s="147">
        <v>0.040508</v>
      </c>
      <c r="Q113" s="84"/>
    </row>
    <row r="114" s="2" customFormat="1" ht="15" customHeight="1" spans="1:17">
      <c r="A114" s="30"/>
      <c r="B114" s="31"/>
      <c r="C114" s="30"/>
      <c r="D114" s="30"/>
      <c r="E114" s="142"/>
      <c r="F114" s="142"/>
      <c r="G114" s="34"/>
      <c r="H114" s="34"/>
      <c r="I114" s="66"/>
      <c r="J114" s="67">
        <v>6000</v>
      </c>
      <c r="K114" s="98" t="s">
        <v>220</v>
      </c>
      <c r="L114" s="69">
        <f t="shared" si="3"/>
        <v>15.06</v>
      </c>
      <c r="M114" s="69">
        <v>15.56</v>
      </c>
      <c r="N114" s="68" t="s">
        <v>84</v>
      </c>
      <c r="O114" s="147">
        <v>0.040508</v>
      </c>
      <c r="Q114" s="84"/>
    </row>
    <row r="115" s="2" customFormat="1" ht="15" customHeight="1" spans="1:17">
      <c r="A115" s="95"/>
      <c r="B115" s="96"/>
      <c r="C115" s="95"/>
      <c r="D115" s="95"/>
      <c r="E115" s="143"/>
      <c r="F115" s="143"/>
      <c r="G115" s="38"/>
      <c r="H115" s="38"/>
      <c r="I115" s="66">
        <v>200</v>
      </c>
      <c r="J115" s="67">
        <v>1041</v>
      </c>
      <c r="K115" s="98" t="s">
        <v>221</v>
      </c>
      <c r="L115" s="69">
        <f t="shared" si="3"/>
        <v>2.61291</v>
      </c>
      <c r="M115" s="69">
        <v>3.11291</v>
      </c>
      <c r="N115" s="68" t="s">
        <v>84</v>
      </c>
      <c r="O115" s="147">
        <v>0.040508</v>
      </c>
      <c r="Q115" s="84"/>
    </row>
    <row r="116" s="2" customFormat="1" ht="15" customHeight="1" spans="1:17">
      <c r="A116" s="118" t="s">
        <v>34</v>
      </c>
      <c r="B116" s="119" t="s">
        <v>79</v>
      </c>
      <c r="C116" s="118" t="s">
        <v>80</v>
      </c>
      <c r="D116" s="118" t="s">
        <v>37</v>
      </c>
      <c r="E116" s="144"/>
      <c r="F116" s="144" t="s">
        <v>82</v>
      </c>
      <c r="G116" s="122" t="s">
        <v>51</v>
      </c>
      <c r="H116" s="122">
        <v>56740</v>
      </c>
      <c r="I116" s="71"/>
      <c r="J116" s="72">
        <v>6000</v>
      </c>
      <c r="K116" s="98" t="s">
        <v>222</v>
      </c>
      <c r="L116" s="69">
        <f t="shared" si="3"/>
        <v>15.06</v>
      </c>
      <c r="M116" s="131">
        <v>15.56</v>
      </c>
      <c r="N116" s="132" t="s">
        <v>84</v>
      </c>
      <c r="O116" s="148">
        <v>0.040508</v>
      </c>
      <c r="P116" s="2">
        <v>50740</v>
      </c>
      <c r="Q116" s="84"/>
    </row>
    <row r="117" s="2" customFormat="1" ht="15" customHeight="1" spans="1:17">
      <c r="A117" s="123"/>
      <c r="B117" s="124"/>
      <c r="C117" s="123"/>
      <c r="D117" s="123"/>
      <c r="E117" s="145"/>
      <c r="F117" s="145"/>
      <c r="G117" s="127"/>
      <c r="H117" s="127"/>
      <c r="I117" s="71"/>
      <c r="J117" s="72">
        <v>6000</v>
      </c>
      <c r="K117" s="98" t="s">
        <v>223</v>
      </c>
      <c r="L117" s="69">
        <f t="shared" si="3"/>
        <v>15.06</v>
      </c>
      <c r="M117" s="131">
        <v>15.56</v>
      </c>
      <c r="N117" s="132" t="s">
        <v>84</v>
      </c>
      <c r="O117" s="148">
        <v>0.040508</v>
      </c>
      <c r="Q117" s="84"/>
    </row>
    <row r="118" s="2" customFormat="1" ht="15" customHeight="1" spans="1:17">
      <c r="A118" s="123"/>
      <c r="B118" s="124"/>
      <c r="C118" s="123"/>
      <c r="D118" s="123"/>
      <c r="E118" s="145"/>
      <c r="F118" s="145"/>
      <c r="G118" s="127"/>
      <c r="H118" s="127"/>
      <c r="I118" s="71"/>
      <c r="J118" s="72">
        <v>6000</v>
      </c>
      <c r="K118" s="98" t="s">
        <v>224</v>
      </c>
      <c r="L118" s="69">
        <f t="shared" si="3"/>
        <v>15.06</v>
      </c>
      <c r="M118" s="131">
        <v>15.56</v>
      </c>
      <c r="N118" s="132" t="s">
        <v>84</v>
      </c>
      <c r="O118" s="148">
        <v>0.040508</v>
      </c>
      <c r="Q118" s="84"/>
    </row>
    <row r="119" s="2" customFormat="1" ht="15" customHeight="1" spans="1:17">
      <c r="A119" s="123"/>
      <c r="B119" s="124"/>
      <c r="C119" s="123"/>
      <c r="D119" s="123"/>
      <c r="E119" s="145"/>
      <c r="F119" s="145"/>
      <c r="G119" s="127"/>
      <c r="H119" s="127"/>
      <c r="I119" s="71"/>
      <c r="J119" s="72">
        <v>6000</v>
      </c>
      <c r="K119" s="98" t="s">
        <v>225</v>
      </c>
      <c r="L119" s="69">
        <f t="shared" si="3"/>
        <v>15.06</v>
      </c>
      <c r="M119" s="131">
        <v>15.56</v>
      </c>
      <c r="N119" s="132" t="s">
        <v>84</v>
      </c>
      <c r="O119" s="148">
        <v>0.040508</v>
      </c>
      <c r="Q119" s="84"/>
    </row>
    <row r="120" s="2" customFormat="1" ht="15" customHeight="1" spans="1:17">
      <c r="A120" s="123"/>
      <c r="B120" s="124"/>
      <c r="C120" s="123"/>
      <c r="D120" s="123"/>
      <c r="E120" s="145"/>
      <c r="F120" s="145"/>
      <c r="G120" s="127"/>
      <c r="H120" s="127"/>
      <c r="I120" s="71"/>
      <c r="J120" s="72">
        <v>6000</v>
      </c>
      <c r="K120" s="98" t="s">
        <v>226</v>
      </c>
      <c r="L120" s="69">
        <f t="shared" si="3"/>
        <v>15.06</v>
      </c>
      <c r="M120" s="131">
        <v>15.56</v>
      </c>
      <c r="N120" s="132" t="s">
        <v>84</v>
      </c>
      <c r="O120" s="148">
        <v>0.040508</v>
      </c>
      <c r="Q120" s="84"/>
    </row>
    <row r="121" s="2" customFormat="1" ht="15" customHeight="1" spans="1:17">
      <c r="A121" s="123"/>
      <c r="B121" s="124"/>
      <c r="C121" s="123"/>
      <c r="D121" s="123"/>
      <c r="E121" s="145"/>
      <c r="F121" s="145"/>
      <c r="G121" s="127"/>
      <c r="H121" s="127"/>
      <c r="I121" s="71"/>
      <c r="J121" s="72">
        <v>6000</v>
      </c>
      <c r="K121" s="98" t="s">
        <v>227</v>
      </c>
      <c r="L121" s="69">
        <f t="shared" si="3"/>
        <v>15.06</v>
      </c>
      <c r="M121" s="131">
        <v>15.56</v>
      </c>
      <c r="N121" s="132" t="s">
        <v>84</v>
      </c>
      <c r="O121" s="148">
        <v>0.040508</v>
      </c>
      <c r="Q121" s="84"/>
    </row>
    <row r="122" s="2" customFormat="1" ht="15" customHeight="1" spans="1:17">
      <c r="A122" s="123"/>
      <c r="B122" s="124"/>
      <c r="C122" s="123"/>
      <c r="D122" s="123"/>
      <c r="E122" s="145"/>
      <c r="F122" s="145"/>
      <c r="G122" s="127"/>
      <c r="H122" s="127"/>
      <c r="I122" s="71"/>
      <c r="J122" s="72">
        <v>6000</v>
      </c>
      <c r="K122" s="98" t="s">
        <v>228</v>
      </c>
      <c r="L122" s="69">
        <f t="shared" si="3"/>
        <v>15.06</v>
      </c>
      <c r="M122" s="131">
        <v>15.56</v>
      </c>
      <c r="N122" s="132" t="s">
        <v>84</v>
      </c>
      <c r="O122" s="148">
        <v>0.040508</v>
      </c>
      <c r="Q122" s="84"/>
    </row>
    <row r="123" s="2" customFormat="1" ht="15" customHeight="1" spans="1:17">
      <c r="A123" s="123"/>
      <c r="B123" s="124"/>
      <c r="C123" s="123"/>
      <c r="D123" s="123"/>
      <c r="E123" s="145"/>
      <c r="F123" s="145"/>
      <c r="G123" s="127"/>
      <c r="H123" s="127"/>
      <c r="I123" s="71"/>
      <c r="J123" s="72">
        <v>6000</v>
      </c>
      <c r="K123" s="98" t="s">
        <v>229</v>
      </c>
      <c r="L123" s="69">
        <f t="shared" si="3"/>
        <v>15.06</v>
      </c>
      <c r="M123" s="131">
        <v>15.56</v>
      </c>
      <c r="N123" s="132" t="s">
        <v>84</v>
      </c>
      <c r="O123" s="148">
        <v>0.040508</v>
      </c>
      <c r="Q123" s="84"/>
    </row>
    <row r="124" s="2" customFormat="1" ht="15" customHeight="1" spans="1:17">
      <c r="A124" s="136"/>
      <c r="B124" s="137"/>
      <c r="C124" s="136"/>
      <c r="D124" s="136"/>
      <c r="E124" s="146"/>
      <c r="F124" s="146"/>
      <c r="G124" s="130"/>
      <c r="H124" s="130"/>
      <c r="I124" s="71">
        <v>200</v>
      </c>
      <c r="J124" s="72">
        <v>2940</v>
      </c>
      <c r="K124" s="98" t="s">
        <v>230</v>
      </c>
      <c r="L124" s="69">
        <f t="shared" si="3"/>
        <v>7.3794</v>
      </c>
      <c r="M124" s="131">
        <v>7.8794</v>
      </c>
      <c r="N124" s="132" t="s">
        <v>84</v>
      </c>
      <c r="O124" s="148">
        <v>0.040508</v>
      </c>
      <c r="Q124" s="84"/>
    </row>
    <row r="125" s="2" customFormat="1" ht="15" customHeight="1" spans="1:17">
      <c r="A125" s="24" t="s">
        <v>34</v>
      </c>
      <c r="B125" s="25" t="s">
        <v>79</v>
      </c>
      <c r="C125" s="24" t="s">
        <v>80</v>
      </c>
      <c r="D125" s="24" t="s">
        <v>37</v>
      </c>
      <c r="E125" s="141"/>
      <c r="F125" s="141" t="s">
        <v>82</v>
      </c>
      <c r="G125" s="40" t="s">
        <v>54</v>
      </c>
      <c r="H125" s="28">
        <v>48672</v>
      </c>
      <c r="I125" s="66"/>
      <c r="J125" s="67">
        <v>6000</v>
      </c>
      <c r="K125" s="98" t="s">
        <v>231</v>
      </c>
      <c r="L125" s="69">
        <f t="shared" si="3"/>
        <v>15.06</v>
      </c>
      <c r="M125" s="69">
        <v>15.56</v>
      </c>
      <c r="N125" s="68" t="s">
        <v>84</v>
      </c>
      <c r="O125" s="147">
        <v>0.040508</v>
      </c>
      <c r="P125" s="2">
        <v>42672</v>
      </c>
      <c r="Q125" s="84"/>
    </row>
    <row r="126" s="2" customFormat="1" ht="15" customHeight="1" spans="1:17">
      <c r="A126" s="30"/>
      <c r="B126" s="31"/>
      <c r="C126" s="30"/>
      <c r="D126" s="30"/>
      <c r="E126" s="142"/>
      <c r="F126" s="142"/>
      <c r="G126" s="41"/>
      <c r="H126" s="34"/>
      <c r="I126" s="66"/>
      <c r="J126" s="67">
        <v>6000</v>
      </c>
      <c r="K126" s="98" t="s">
        <v>232</v>
      </c>
      <c r="L126" s="69">
        <f t="shared" si="3"/>
        <v>15.06</v>
      </c>
      <c r="M126" s="69">
        <v>15.56</v>
      </c>
      <c r="N126" s="68" t="s">
        <v>84</v>
      </c>
      <c r="O126" s="147">
        <v>0.040508</v>
      </c>
      <c r="Q126" s="84"/>
    </row>
    <row r="127" s="2" customFormat="1" ht="15" customHeight="1" spans="1:17">
      <c r="A127" s="30"/>
      <c r="B127" s="31"/>
      <c r="C127" s="30"/>
      <c r="D127" s="30"/>
      <c r="E127" s="142"/>
      <c r="F127" s="142"/>
      <c r="G127" s="41"/>
      <c r="H127" s="34"/>
      <c r="I127" s="66"/>
      <c r="J127" s="67">
        <v>6000</v>
      </c>
      <c r="K127" s="98" t="s">
        <v>233</v>
      </c>
      <c r="L127" s="69">
        <f t="shared" si="3"/>
        <v>15.06</v>
      </c>
      <c r="M127" s="69">
        <v>15.56</v>
      </c>
      <c r="N127" s="68" t="s">
        <v>84</v>
      </c>
      <c r="O127" s="147">
        <v>0.040508</v>
      </c>
      <c r="Q127" s="84"/>
    </row>
    <row r="128" s="2" customFormat="1" ht="15" customHeight="1" spans="1:17">
      <c r="A128" s="30"/>
      <c r="B128" s="31"/>
      <c r="C128" s="30"/>
      <c r="D128" s="30"/>
      <c r="E128" s="142"/>
      <c r="F128" s="142"/>
      <c r="G128" s="41"/>
      <c r="H128" s="34"/>
      <c r="I128" s="66"/>
      <c r="J128" s="67">
        <v>6000</v>
      </c>
      <c r="K128" s="98" t="s">
        <v>234</v>
      </c>
      <c r="L128" s="69">
        <f t="shared" si="3"/>
        <v>15.06</v>
      </c>
      <c r="M128" s="69">
        <v>15.56</v>
      </c>
      <c r="N128" s="68" t="s">
        <v>84</v>
      </c>
      <c r="O128" s="147">
        <v>0.040508</v>
      </c>
      <c r="Q128" s="84"/>
    </row>
    <row r="129" s="2" customFormat="1" ht="15" customHeight="1" spans="1:17">
      <c r="A129" s="30"/>
      <c r="B129" s="31"/>
      <c r="C129" s="30"/>
      <c r="D129" s="30"/>
      <c r="E129" s="142"/>
      <c r="F129" s="142"/>
      <c r="G129" s="41"/>
      <c r="H129" s="34"/>
      <c r="I129" s="66"/>
      <c r="J129" s="67">
        <v>6000</v>
      </c>
      <c r="K129" s="98" t="s">
        <v>235</v>
      </c>
      <c r="L129" s="69">
        <f t="shared" si="3"/>
        <v>15.06</v>
      </c>
      <c r="M129" s="69">
        <v>15.56</v>
      </c>
      <c r="N129" s="68" t="s">
        <v>84</v>
      </c>
      <c r="O129" s="147">
        <v>0.040508</v>
      </c>
      <c r="Q129" s="84"/>
    </row>
    <row r="130" s="2" customFormat="1" ht="15" customHeight="1" spans="1:17">
      <c r="A130" s="30"/>
      <c r="B130" s="31"/>
      <c r="C130" s="30"/>
      <c r="D130" s="30"/>
      <c r="E130" s="142"/>
      <c r="F130" s="142"/>
      <c r="G130" s="41"/>
      <c r="H130" s="34"/>
      <c r="I130" s="66"/>
      <c r="J130" s="67">
        <v>6000</v>
      </c>
      <c r="K130" s="98" t="s">
        <v>236</v>
      </c>
      <c r="L130" s="69">
        <f t="shared" si="3"/>
        <v>15.06</v>
      </c>
      <c r="M130" s="69">
        <v>15.56</v>
      </c>
      <c r="N130" s="68" t="s">
        <v>84</v>
      </c>
      <c r="O130" s="147">
        <v>0.040508</v>
      </c>
      <c r="Q130" s="84"/>
    </row>
    <row r="131" s="2" customFormat="1" ht="15" customHeight="1" spans="1:17">
      <c r="A131" s="30"/>
      <c r="B131" s="31"/>
      <c r="C131" s="30"/>
      <c r="D131" s="30"/>
      <c r="E131" s="142"/>
      <c r="F131" s="142"/>
      <c r="G131" s="41"/>
      <c r="H131" s="34"/>
      <c r="I131" s="66"/>
      <c r="J131" s="67">
        <v>6000</v>
      </c>
      <c r="K131" s="98" t="s">
        <v>237</v>
      </c>
      <c r="L131" s="69">
        <f t="shared" si="3"/>
        <v>15.06</v>
      </c>
      <c r="M131" s="69">
        <v>15.56</v>
      </c>
      <c r="N131" s="68" t="s">
        <v>84</v>
      </c>
      <c r="O131" s="147">
        <v>0.040508</v>
      </c>
      <c r="Q131" s="84"/>
    </row>
    <row r="132" s="2" customFormat="1" ht="15" customHeight="1" spans="1:17">
      <c r="A132" s="95"/>
      <c r="B132" s="96"/>
      <c r="C132" s="95"/>
      <c r="D132" s="95"/>
      <c r="E132" s="143"/>
      <c r="F132" s="143"/>
      <c r="G132" s="42"/>
      <c r="H132" s="38"/>
      <c r="I132" s="66">
        <v>200</v>
      </c>
      <c r="J132" s="67">
        <v>872</v>
      </c>
      <c r="K132" s="98" t="s">
        <v>238</v>
      </c>
      <c r="L132" s="69">
        <f t="shared" si="3"/>
        <v>2.18872</v>
      </c>
      <c r="M132" s="69">
        <v>2.68872</v>
      </c>
      <c r="N132" s="68" t="s">
        <v>84</v>
      </c>
      <c r="O132" s="147">
        <v>0.040508</v>
      </c>
      <c r="Q132" s="84"/>
    </row>
    <row r="133" s="2" customFormat="1" ht="15" customHeight="1" spans="1:17">
      <c r="A133" s="118" t="s">
        <v>34</v>
      </c>
      <c r="B133" s="119" t="s">
        <v>79</v>
      </c>
      <c r="C133" s="118" t="s">
        <v>80</v>
      </c>
      <c r="D133" s="118" t="s">
        <v>37</v>
      </c>
      <c r="E133" s="144"/>
      <c r="F133" s="144" t="s">
        <v>82</v>
      </c>
      <c r="G133" s="133" t="s">
        <v>57</v>
      </c>
      <c r="H133" s="122">
        <v>37046</v>
      </c>
      <c r="I133" s="71"/>
      <c r="J133" s="72">
        <v>6000</v>
      </c>
      <c r="K133" s="98" t="s">
        <v>239</v>
      </c>
      <c r="L133" s="69">
        <f t="shared" si="3"/>
        <v>15.06</v>
      </c>
      <c r="M133" s="131">
        <v>15.56</v>
      </c>
      <c r="N133" s="132" t="s">
        <v>84</v>
      </c>
      <c r="O133" s="148">
        <v>0.040508</v>
      </c>
      <c r="P133" s="2">
        <v>31046</v>
      </c>
      <c r="Q133" s="84"/>
    </row>
    <row r="134" s="2" customFormat="1" ht="15" customHeight="1" spans="1:17">
      <c r="A134" s="123"/>
      <c r="B134" s="124"/>
      <c r="C134" s="123"/>
      <c r="D134" s="123"/>
      <c r="E134" s="145"/>
      <c r="F134" s="145"/>
      <c r="G134" s="134"/>
      <c r="H134" s="127"/>
      <c r="I134" s="71"/>
      <c r="J134" s="72">
        <v>6000</v>
      </c>
      <c r="K134" s="98" t="s">
        <v>240</v>
      </c>
      <c r="L134" s="69">
        <f t="shared" si="3"/>
        <v>15.06</v>
      </c>
      <c r="M134" s="131">
        <v>15.56</v>
      </c>
      <c r="N134" s="132" t="s">
        <v>84</v>
      </c>
      <c r="O134" s="148">
        <v>0.040508</v>
      </c>
      <c r="Q134" s="84"/>
    </row>
    <row r="135" s="2" customFormat="1" ht="15" customHeight="1" spans="1:17">
      <c r="A135" s="123"/>
      <c r="B135" s="124"/>
      <c r="C135" s="123"/>
      <c r="D135" s="123"/>
      <c r="E135" s="145"/>
      <c r="F135" s="145"/>
      <c r="G135" s="134"/>
      <c r="H135" s="127"/>
      <c r="I135" s="71"/>
      <c r="J135" s="72">
        <v>6000</v>
      </c>
      <c r="K135" s="98" t="s">
        <v>241</v>
      </c>
      <c r="L135" s="69">
        <f t="shared" si="3"/>
        <v>15.06</v>
      </c>
      <c r="M135" s="131">
        <v>15.56</v>
      </c>
      <c r="N135" s="132" t="s">
        <v>84</v>
      </c>
      <c r="O135" s="148">
        <v>0.040508</v>
      </c>
      <c r="Q135" s="84"/>
    </row>
    <row r="136" s="2" customFormat="1" ht="15" customHeight="1" spans="1:17">
      <c r="A136" s="123"/>
      <c r="B136" s="124"/>
      <c r="C136" s="123"/>
      <c r="D136" s="123"/>
      <c r="E136" s="145"/>
      <c r="F136" s="145"/>
      <c r="G136" s="134"/>
      <c r="H136" s="127"/>
      <c r="I136" s="71"/>
      <c r="J136" s="72">
        <v>6000</v>
      </c>
      <c r="K136" s="98" t="s">
        <v>242</v>
      </c>
      <c r="L136" s="69">
        <f t="shared" si="3"/>
        <v>15.06</v>
      </c>
      <c r="M136" s="131">
        <v>15.56</v>
      </c>
      <c r="N136" s="132" t="s">
        <v>84</v>
      </c>
      <c r="O136" s="148">
        <v>0.040508</v>
      </c>
      <c r="Q136" s="84"/>
    </row>
    <row r="137" s="2" customFormat="1" ht="15" customHeight="1" spans="1:17">
      <c r="A137" s="123"/>
      <c r="B137" s="124"/>
      <c r="C137" s="123"/>
      <c r="D137" s="123"/>
      <c r="E137" s="145"/>
      <c r="F137" s="145"/>
      <c r="G137" s="134"/>
      <c r="H137" s="127"/>
      <c r="I137" s="71"/>
      <c r="J137" s="72">
        <v>6000</v>
      </c>
      <c r="K137" s="98" t="s">
        <v>243</v>
      </c>
      <c r="L137" s="69">
        <f t="shared" si="3"/>
        <v>15.06</v>
      </c>
      <c r="M137" s="131">
        <v>15.56</v>
      </c>
      <c r="N137" s="132" t="s">
        <v>84</v>
      </c>
      <c r="O137" s="148">
        <v>0.040508</v>
      </c>
      <c r="Q137" s="84"/>
    </row>
    <row r="138" s="2" customFormat="1" ht="15" customHeight="1" spans="1:17">
      <c r="A138" s="123"/>
      <c r="B138" s="124"/>
      <c r="C138" s="123"/>
      <c r="D138" s="123"/>
      <c r="E138" s="145"/>
      <c r="F138" s="145"/>
      <c r="G138" s="134"/>
      <c r="H138" s="127"/>
      <c r="I138" s="71">
        <v>200</v>
      </c>
      <c r="J138" s="72">
        <v>1246</v>
      </c>
      <c r="K138" s="98" t="s">
        <v>244</v>
      </c>
      <c r="L138" s="69">
        <f t="shared" si="3"/>
        <v>3.12746</v>
      </c>
      <c r="M138" s="131">
        <v>3.62746</v>
      </c>
      <c r="N138" s="132" t="s">
        <v>84</v>
      </c>
      <c r="O138" s="148">
        <v>0.040508</v>
      </c>
      <c r="Q138" s="84"/>
    </row>
    <row r="139" s="2" customFormat="1" ht="15" customHeight="1" spans="1:17">
      <c r="A139" s="24" t="s">
        <v>34</v>
      </c>
      <c r="B139" s="149" t="s">
        <v>91</v>
      </c>
      <c r="C139" s="24" t="s">
        <v>80</v>
      </c>
      <c r="D139" s="24" t="s">
        <v>37</v>
      </c>
      <c r="E139" s="141"/>
      <c r="F139" s="141"/>
      <c r="G139" s="40"/>
      <c r="H139" s="150">
        <v>558625</v>
      </c>
      <c r="I139" s="66"/>
      <c r="J139" s="67">
        <v>128000</v>
      </c>
      <c r="K139" s="98" t="s">
        <v>245</v>
      </c>
      <c r="L139" s="69">
        <v>12.3</v>
      </c>
      <c r="M139" s="69">
        <f>L139+0.5</f>
        <v>12.8</v>
      </c>
      <c r="N139" s="68" t="s">
        <v>93</v>
      </c>
      <c r="O139" s="147">
        <v>0.034102</v>
      </c>
      <c r="Q139" s="84"/>
    </row>
    <row r="140" s="2" customFormat="1" ht="15" customHeight="1" spans="1:17">
      <c r="A140" s="30"/>
      <c r="B140" s="151"/>
      <c r="C140" s="30"/>
      <c r="D140" s="30"/>
      <c r="E140" s="142"/>
      <c r="F140" s="142"/>
      <c r="G140" s="41"/>
      <c r="H140" s="152"/>
      <c r="I140" s="66"/>
      <c r="J140" s="67">
        <v>128000</v>
      </c>
      <c r="K140" s="98" t="s">
        <v>246</v>
      </c>
      <c r="L140" s="69">
        <v>12.3</v>
      </c>
      <c r="M140" s="69">
        <f>L140+0.5</f>
        <v>12.8</v>
      </c>
      <c r="N140" s="68" t="s">
        <v>93</v>
      </c>
      <c r="O140" s="147">
        <v>0.034102</v>
      </c>
      <c r="Q140" s="84"/>
    </row>
    <row r="141" s="2" customFormat="1" ht="15" customHeight="1" spans="1:17">
      <c r="A141" s="30"/>
      <c r="B141" s="151"/>
      <c r="C141" s="30"/>
      <c r="D141" s="30"/>
      <c r="E141" s="142"/>
      <c r="F141" s="142"/>
      <c r="G141" s="41"/>
      <c r="H141" s="152"/>
      <c r="I141" s="66">
        <v>300</v>
      </c>
      <c r="J141" s="67">
        <v>174950</v>
      </c>
      <c r="K141" s="98" t="s">
        <v>247</v>
      </c>
      <c r="L141" s="69">
        <f>J141*0.0001</f>
        <v>17.495</v>
      </c>
      <c r="M141" s="69">
        <f>L141+0.5</f>
        <v>17.995</v>
      </c>
      <c r="N141" s="68" t="s">
        <v>93</v>
      </c>
      <c r="O141" s="147">
        <v>0.034102</v>
      </c>
      <c r="Q141" s="84"/>
    </row>
    <row r="142" s="2" customFormat="1" ht="14" customHeight="1" spans="1:17">
      <c r="A142" s="43"/>
      <c r="B142" s="44"/>
      <c r="C142" s="43"/>
      <c r="D142" s="43"/>
      <c r="E142" s="43"/>
      <c r="F142" s="45"/>
      <c r="G142" s="46"/>
      <c r="H142" s="47"/>
      <c r="I142" s="71"/>
      <c r="J142" s="72"/>
      <c r="K142" s="73"/>
      <c r="L142" s="74"/>
      <c r="M142" s="74"/>
      <c r="N142" s="75"/>
      <c r="O142" s="76"/>
      <c r="Q142" s="84"/>
    </row>
    <row r="143" s="2" customFormat="1" ht="14" customHeight="1" spans="1:17">
      <c r="A143" s="48"/>
      <c r="B143" s="49"/>
      <c r="C143" s="48"/>
      <c r="D143" s="48"/>
      <c r="E143" s="48"/>
      <c r="F143" s="50"/>
      <c r="G143" s="51"/>
      <c r="H143" s="52"/>
      <c r="I143" s="77"/>
      <c r="J143" s="78">
        <f>SUM(J8:J141)</f>
        <v>823607.13</v>
      </c>
      <c r="K143" s="79" t="s">
        <v>248</v>
      </c>
      <c r="L143" s="80">
        <f>SUM(L8:L141)</f>
        <v>1752.1300463</v>
      </c>
      <c r="M143" s="80">
        <f>SUM(M8:M141)</f>
        <v>1816.7794163</v>
      </c>
      <c r="N143" s="81"/>
      <c r="O143" s="63">
        <v>5.643894</v>
      </c>
      <c r="Q143" s="84"/>
    </row>
    <row r="144" s="1" customFormat="1" ht="15" spans="9:17">
      <c r="I144" s="3"/>
      <c r="J144" s="82"/>
      <c r="K144" s="83"/>
      <c r="L144" s="5"/>
      <c r="M144" s="5"/>
      <c r="O144" s="6"/>
      <c r="Q144" s="4"/>
    </row>
    <row r="146" s="1" customFormat="1" ht="15" spans="9:17">
      <c r="I146" s="59"/>
      <c r="J146" s="4"/>
      <c r="L146" s="5"/>
      <c r="M146" s="5"/>
      <c r="O146" s="6"/>
      <c r="Q146" s="4"/>
    </row>
  </sheetData>
  <mergeCells count="116">
    <mergeCell ref="A1:N1"/>
    <mergeCell ref="A2:N2"/>
    <mergeCell ref="G3:H3"/>
    <mergeCell ref="G4:O4"/>
    <mergeCell ref="A8:A53"/>
    <mergeCell ref="A54:A92"/>
    <mergeCell ref="A93:A97"/>
    <mergeCell ref="A98:A105"/>
    <mergeCell ref="A106:A115"/>
    <mergeCell ref="A116:A124"/>
    <mergeCell ref="A125:A132"/>
    <mergeCell ref="A133:A138"/>
    <mergeCell ref="A139:A141"/>
    <mergeCell ref="B8:B53"/>
    <mergeCell ref="B54:B92"/>
    <mergeCell ref="B93:B97"/>
    <mergeCell ref="B98:B105"/>
    <mergeCell ref="B106:B115"/>
    <mergeCell ref="B116:B124"/>
    <mergeCell ref="B125:B132"/>
    <mergeCell ref="B133:B138"/>
    <mergeCell ref="B139:B141"/>
    <mergeCell ref="C8:C53"/>
    <mergeCell ref="C54:C92"/>
    <mergeCell ref="C93:C97"/>
    <mergeCell ref="C98:C105"/>
    <mergeCell ref="C106:C115"/>
    <mergeCell ref="C116:C124"/>
    <mergeCell ref="C125:C132"/>
    <mergeCell ref="C133:C138"/>
    <mergeCell ref="C139:C141"/>
    <mergeCell ref="D8:D53"/>
    <mergeCell ref="D54:D92"/>
    <mergeCell ref="D93:D97"/>
    <mergeCell ref="D98:D105"/>
    <mergeCell ref="D106:D115"/>
    <mergeCell ref="D116:D124"/>
    <mergeCell ref="D125:D132"/>
    <mergeCell ref="D133:D138"/>
    <mergeCell ref="D139:D141"/>
    <mergeCell ref="E8:E13"/>
    <mergeCell ref="E14:E20"/>
    <mergeCell ref="E21:E29"/>
    <mergeCell ref="E30:E38"/>
    <mergeCell ref="E39:E46"/>
    <mergeCell ref="E47:E52"/>
    <mergeCell ref="E54:E57"/>
    <mergeCell ref="E58:E64"/>
    <mergeCell ref="E65:E73"/>
    <mergeCell ref="E74:E80"/>
    <mergeCell ref="E81:E86"/>
    <mergeCell ref="E87:E91"/>
    <mergeCell ref="E93:E97"/>
    <mergeCell ref="E98:E105"/>
    <mergeCell ref="E106:E115"/>
    <mergeCell ref="E116:E124"/>
    <mergeCell ref="E125:E132"/>
    <mergeCell ref="E133:E138"/>
    <mergeCell ref="E139:E141"/>
    <mergeCell ref="F8:F13"/>
    <mergeCell ref="F14:F20"/>
    <mergeCell ref="F21:F29"/>
    <mergeCell ref="F30:F38"/>
    <mergeCell ref="F39:F46"/>
    <mergeCell ref="F47:F52"/>
    <mergeCell ref="F54:F57"/>
    <mergeCell ref="F58:F64"/>
    <mergeCell ref="F65:F73"/>
    <mergeCell ref="F74:F80"/>
    <mergeCell ref="F81:F86"/>
    <mergeCell ref="F87:F91"/>
    <mergeCell ref="F93:F97"/>
    <mergeCell ref="F98:F105"/>
    <mergeCell ref="F106:F115"/>
    <mergeCell ref="F116:F124"/>
    <mergeCell ref="F125:F132"/>
    <mergeCell ref="F133:F138"/>
    <mergeCell ref="F139:F141"/>
    <mergeCell ref="G8:G13"/>
    <mergeCell ref="G14:G20"/>
    <mergeCell ref="G21:G29"/>
    <mergeCell ref="G30:G38"/>
    <mergeCell ref="G39:G46"/>
    <mergeCell ref="G47:G52"/>
    <mergeCell ref="G54:G57"/>
    <mergeCell ref="G58:G64"/>
    <mergeCell ref="G65:G73"/>
    <mergeCell ref="G74:G80"/>
    <mergeCell ref="G81:G86"/>
    <mergeCell ref="G87:G91"/>
    <mergeCell ref="G93:G97"/>
    <mergeCell ref="G98:G105"/>
    <mergeCell ref="G106:G115"/>
    <mergeCell ref="G116:G124"/>
    <mergeCell ref="G125:G132"/>
    <mergeCell ref="G133:G138"/>
    <mergeCell ref="G139:G141"/>
    <mergeCell ref="H8:H13"/>
    <mergeCell ref="H14:H20"/>
    <mergeCell ref="H21:H29"/>
    <mergeCell ref="H30:H38"/>
    <mergeCell ref="H39:H46"/>
    <mergeCell ref="H47:H52"/>
    <mergeCell ref="H54:H57"/>
    <mergeCell ref="H58:H64"/>
    <mergeCell ref="H65:H73"/>
    <mergeCell ref="H74:H80"/>
    <mergeCell ref="H81:H86"/>
    <mergeCell ref="H87:H91"/>
    <mergeCell ref="H93:H97"/>
    <mergeCell ref="H98:H105"/>
    <mergeCell ref="H106:H115"/>
    <mergeCell ref="H116:H124"/>
    <mergeCell ref="H125:H132"/>
    <mergeCell ref="H133:H138"/>
    <mergeCell ref="H139:H141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workbookViewId="0">
      <selection activeCell="I52" sqref="I52"/>
    </sheetView>
  </sheetViews>
  <sheetFormatPr defaultColWidth="18" defaultRowHeight="15"/>
  <cols>
    <col min="1" max="1" width="9.125" style="1" customWidth="1"/>
    <col min="2" max="2" width="18.375" style="1" customWidth="1"/>
    <col min="3" max="3" width="9.5" style="1" customWidth="1"/>
    <col min="4" max="4" width="10.75" style="1" customWidth="1"/>
    <col min="5" max="5" width="13.625" style="1" customWidth="1"/>
    <col min="6" max="6" width="12.375" style="1" customWidth="1"/>
    <col min="7" max="7" width="5.5" style="1" customWidth="1"/>
    <col min="8" max="8" width="7.5" style="1" customWidth="1"/>
    <col min="9" max="9" width="7" style="3" customWidth="1"/>
    <col min="10" max="10" width="7" style="4" customWidth="1"/>
    <col min="11" max="11" width="7.5" style="1" customWidth="1"/>
    <col min="12" max="12" width="7.5" style="5" customWidth="1"/>
    <col min="13" max="13" width="6.75" style="5" customWidth="1"/>
    <col min="14" max="14" width="12.625" style="1" customWidth="1"/>
    <col min="15" max="15" width="6.5" style="6" customWidth="1"/>
    <col min="16" max="16" width="18" style="1"/>
    <col min="17" max="17" width="18" style="4"/>
    <col min="18" max="16384" width="18" style="1"/>
  </cols>
  <sheetData>
    <row r="1" s="1" customFormat="1" ht="40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53"/>
      <c r="K1" s="53"/>
      <c r="L1" s="54"/>
      <c r="M1" s="54"/>
      <c r="N1" s="8"/>
      <c r="O1" s="6"/>
      <c r="Q1" s="4"/>
    </row>
    <row r="2" s="1" customFormat="1" ht="25.5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55"/>
      <c r="K2" s="9"/>
      <c r="L2" s="56"/>
      <c r="M2" s="56"/>
      <c r="N2" s="9"/>
      <c r="O2" s="6"/>
      <c r="Q2" s="4"/>
    </row>
    <row r="3" s="1" customFormat="1" ht="15.75" spans="6:17">
      <c r="F3" s="10" t="s">
        <v>2</v>
      </c>
      <c r="G3" s="11">
        <v>45873</v>
      </c>
      <c r="H3" s="11"/>
      <c r="I3" s="57"/>
      <c r="J3" s="58"/>
      <c r="K3" s="59"/>
      <c r="L3" s="5"/>
      <c r="M3" s="5"/>
      <c r="O3" s="6"/>
      <c r="Q3" s="4"/>
    </row>
    <row r="4" s="1" customFormat="1" ht="19.5" customHeight="1" spans="6:17">
      <c r="F4" s="12" t="s">
        <v>3</v>
      </c>
      <c r="G4" s="13"/>
      <c r="H4" s="14"/>
      <c r="I4" s="3"/>
      <c r="J4" s="4"/>
      <c r="L4" s="5" t="s">
        <v>95</v>
      </c>
      <c r="M4" s="60"/>
      <c r="O4" s="6"/>
      <c r="Q4" s="4"/>
    </row>
    <row r="5" s="1" customFormat="1" hidden="1" spans="2:17">
      <c r="B5" s="15"/>
      <c r="I5" s="3"/>
      <c r="J5" s="4"/>
      <c r="L5" s="5"/>
      <c r="M5" s="5"/>
      <c r="O5" s="6"/>
      <c r="Q5" s="4"/>
    </row>
    <row r="6" s="2" customFormat="1" ht="38.25" spans="1:17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9" t="s">
        <v>12</v>
      </c>
      <c r="I6" s="19" t="s">
        <v>13</v>
      </c>
      <c r="J6" s="61" t="s">
        <v>14</v>
      </c>
      <c r="K6" s="23" t="s">
        <v>15</v>
      </c>
      <c r="L6" s="62" t="s">
        <v>16</v>
      </c>
      <c r="M6" s="62" t="s">
        <v>17</v>
      </c>
      <c r="N6" s="17" t="s">
        <v>18</v>
      </c>
      <c r="O6" s="63" t="s">
        <v>19</v>
      </c>
      <c r="Q6" s="84"/>
    </row>
    <row r="7" s="2" customFormat="1" ht="36" customHeight="1" spans="1:17">
      <c r="A7" s="16" t="s">
        <v>20</v>
      </c>
      <c r="B7" s="20" t="s">
        <v>21</v>
      </c>
      <c r="C7" s="21" t="s">
        <v>22</v>
      </c>
      <c r="D7" s="22" t="s">
        <v>23</v>
      </c>
      <c r="E7" s="22"/>
      <c r="F7" s="23" t="s">
        <v>24</v>
      </c>
      <c r="G7" s="23" t="s">
        <v>25</v>
      </c>
      <c r="H7" s="19" t="s">
        <v>26</v>
      </c>
      <c r="I7" s="19" t="s">
        <v>27</v>
      </c>
      <c r="J7" s="64" t="s">
        <v>28</v>
      </c>
      <c r="K7" s="65" t="s">
        <v>30</v>
      </c>
      <c r="L7" s="62" t="s">
        <v>31</v>
      </c>
      <c r="M7" s="62" t="s">
        <v>32</v>
      </c>
      <c r="N7" s="17" t="s">
        <v>29</v>
      </c>
      <c r="O7" s="63" t="s">
        <v>33</v>
      </c>
      <c r="Q7" s="84"/>
    </row>
    <row r="8" s="2" customFormat="1" customHeight="1" spans="1:17">
      <c r="A8" s="24" t="s">
        <v>34</v>
      </c>
      <c r="B8" s="25" t="s">
        <v>35</v>
      </c>
      <c r="C8" s="24" t="s">
        <v>36</v>
      </c>
      <c r="D8" s="85" t="s">
        <v>37</v>
      </c>
      <c r="E8" s="177" t="s">
        <v>38</v>
      </c>
      <c r="F8" s="27" t="s">
        <v>39</v>
      </c>
      <c r="G8" s="28" t="s">
        <v>40</v>
      </c>
      <c r="H8" s="86">
        <v>7282.1</v>
      </c>
      <c r="I8" s="66"/>
      <c r="J8" s="66">
        <v>1860</v>
      </c>
      <c r="K8" s="98" t="s">
        <v>249</v>
      </c>
      <c r="L8" s="99">
        <f>J8*0.00751</f>
        <v>13.9686</v>
      </c>
      <c r="M8" s="99">
        <f t="shared" ref="M8:M22" si="0">L8+0.5</f>
        <v>14.4686</v>
      </c>
      <c r="N8" s="98" t="s">
        <v>42</v>
      </c>
      <c r="O8" s="70">
        <f t="shared" ref="O8:O22" si="1">0.7*0.26*0.235</f>
        <v>0.04277</v>
      </c>
      <c r="Q8" s="84">
        <f>H8-1800</f>
        <v>5482.1</v>
      </c>
    </row>
    <row r="9" s="2" customFormat="1" customHeight="1" spans="1:17">
      <c r="A9" s="30"/>
      <c r="B9" s="31"/>
      <c r="C9" s="30"/>
      <c r="D9" s="87"/>
      <c r="E9" s="32"/>
      <c r="F9" s="33"/>
      <c r="G9" s="34"/>
      <c r="H9" s="88"/>
      <c r="I9" s="66"/>
      <c r="J9" s="66">
        <v>1860</v>
      </c>
      <c r="K9" s="98" t="s">
        <v>250</v>
      </c>
      <c r="L9" s="99">
        <f t="shared" ref="L9:L41" si="2">J9*0.00751</f>
        <v>13.9686</v>
      </c>
      <c r="M9" s="99">
        <f t="shared" si="0"/>
        <v>14.4686</v>
      </c>
      <c r="N9" s="98" t="s">
        <v>42</v>
      </c>
      <c r="O9" s="70">
        <f t="shared" si="1"/>
        <v>0.04277</v>
      </c>
      <c r="Q9" s="84"/>
    </row>
    <row r="10" s="2" customFormat="1" customHeight="1" spans="1:17">
      <c r="A10" s="30"/>
      <c r="B10" s="31"/>
      <c r="C10" s="30"/>
      <c r="D10" s="87"/>
      <c r="E10" s="36"/>
      <c r="F10" s="37"/>
      <c r="G10" s="38"/>
      <c r="H10" s="89"/>
      <c r="I10" s="66">
        <v>100</v>
      </c>
      <c r="J10" s="66">
        <v>1862</v>
      </c>
      <c r="K10" s="98" t="s">
        <v>251</v>
      </c>
      <c r="L10" s="99">
        <f t="shared" si="2"/>
        <v>13.98362</v>
      </c>
      <c r="M10" s="99">
        <f t="shared" si="0"/>
        <v>14.48362</v>
      </c>
      <c r="N10" s="98" t="s">
        <v>42</v>
      </c>
      <c r="O10" s="70">
        <f t="shared" si="1"/>
        <v>0.04277</v>
      </c>
      <c r="Q10" s="84"/>
    </row>
    <row r="11" s="2" customFormat="1" customHeight="1" spans="1:17">
      <c r="A11" s="30"/>
      <c r="B11" s="31"/>
      <c r="C11" s="30"/>
      <c r="D11" s="87"/>
      <c r="E11" s="177" t="s">
        <v>44</v>
      </c>
      <c r="F11" s="27" t="s">
        <v>39</v>
      </c>
      <c r="G11" s="28" t="s">
        <v>45</v>
      </c>
      <c r="H11" s="86">
        <v>12409.44</v>
      </c>
      <c r="I11" s="66"/>
      <c r="J11" s="67">
        <v>1800</v>
      </c>
      <c r="K11" s="98" t="s">
        <v>252</v>
      </c>
      <c r="L11" s="99">
        <f t="shared" si="2"/>
        <v>13.518</v>
      </c>
      <c r="M11" s="99">
        <f t="shared" si="0"/>
        <v>14.018</v>
      </c>
      <c r="N11" s="98" t="s">
        <v>42</v>
      </c>
      <c r="O11" s="70">
        <f t="shared" si="1"/>
        <v>0.04277</v>
      </c>
      <c r="Q11" s="84">
        <f>H11-1800</f>
        <v>10609.44</v>
      </c>
    </row>
    <row r="12" s="2" customFormat="1" customHeight="1" spans="1:17">
      <c r="A12" s="30"/>
      <c r="B12" s="31"/>
      <c r="C12" s="30"/>
      <c r="D12" s="87"/>
      <c r="E12" s="32"/>
      <c r="F12" s="33"/>
      <c r="G12" s="34"/>
      <c r="H12" s="88"/>
      <c r="I12" s="66"/>
      <c r="J12" s="67">
        <v>1800</v>
      </c>
      <c r="K12" s="98" t="s">
        <v>253</v>
      </c>
      <c r="L12" s="99">
        <f t="shared" si="2"/>
        <v>13.518</v>
      </c>
      <c r="M12" s="99">
        <f t="shared" si="0"/>
        <v>14.018</v>
      </c>
      <c r="N12" s="98" t="s">
        <v>42</v>
      </c>
      <c r="O12" s="70">
        <f t="shared" si="1"/>
        <v>0.04277</v>
      </c>
      <c r="Q12" s="84"/>
    </row>
    <row r="13" s="2" customFormat="1" customHeight="1" spans="1:17">
      <c r="A13" s="30"/>
      <c r="B13" s="31"/>
      <c r="C13" s="30"/>
      <c r="D13" s="87"/>
      <c r="E13" s="32"/>
      <c r="F13" s="33"/>
      <c r="G13" s="34"/>
      <c r="H13" s="88"/>
      <c r="I13" s="66"/>
      <c r="J13" s="67">
        <v>1800</v>
      </c>
      <c r="K13" s="98" t="s">
        <v>254</v>
      </c>
      <c r="L13" s="99">
        <f t="shared" si="2"/>
        <v>13.518</v>
      </c>
      <c r="M13" s="99">
        <f t="shared" si="0"/>
        <v>14.018</v>
      </c>
      <c r="N13" s="98" t="s">
        <v>42</v>
      </c>
      <c r="O13" s="70">
        <f t="shared" si="1"/>
        <v>0.04277</v>
      </c>
      <c r="Q13" s="84"/>
    </row>
    <row r="14" s="2" customFormat="1" customHeight="1" spans="1:17">
      <c r="A14" s="30"/>
      <c r="B14" s="31"/>
      <c r="C14" s="30"/>
      <c r="D14" s="87"/>
      <c r="E14" s="32"/>
      <c r="F14" s="33"/>
      <c r="G14" s="34"/>
      <c r="H14" s="88"/>
      <c r="I14" s="66"/>
      <c r="J14" s="67">
        <v>1800</v>
      </c>
      <c r="K14" s="98" t="s">
        <v>255</v>
      </c>
      <c r="L14" s="99">
        <f t="shared" si="2"/>
        <v>13.518</v>
      </c>
      <c r="M14" s="99">
        <f t="shared" si="0"/>
        <v>14.018</v>
      </c>
      <c r="N14" s="98" t="s">
        <v>42</v>
      </c>
      <c r="O14" s="70">
        <f t="shared" si="1"/>
        <v>0.04277</v>
      </c>
      <c r="Q14" s="84"/>
    </row>
    <row r="15" s="2" customFormat="1" customHeight="1" spans="1:17">
      <c r="A15" s="30"/>
      <c r="B15" s="31"/>
      <c r="C15" s="30"/>
      <c r="D15" s="87"/>
      <c r="E15" s="32"/>
      <c r="F15" s="33"/>
      <c r="G15" s="34"/>
      <c r="H15" s="88"/>
      <c r="I15" s="66"/>
      <c r="J15" s="67">
        <v>1800</v>
      </c>
      <c r="K15" s="98" t="s">
        <v>256</v>
      </c>
      <c r="L15" s="99">
        <f t="shared" si="2"/>
        <v>13.518</v>
      </c>
      <c r="M15" s="99">
        <f t="shared" si="0"/>
        <v>14.018</v>
      </c>
      <c r="N15" s="98" t="s">
        <v>42</v>
      </c>
      <c r="O15" s="70">
        <f t="shared" si="1"/>
        <v>0.04277</v>
      </c>
      <c r="Q15" s="84"/>
    </row>
    <row r="16" s="2" customFormat="1" customHeight="1" spans="1:17">
      <c r="A16" s="30"/>
      <c r="B16" s="31"/>
      <c r="C16" s="30"/>
      <c r="D16" s="87"/>
      <c r="E16" s="36"/>
      <c r="F16" s="37"/>
      <c r="G16" s="38"/>
      <c r="H16" s="89"/>
      <c r="I16" s="66">
        <v>100</v>
      </c>
      <c r="J16" s="67">
        <v>1709</v>
      </c>
      <c r="K16" s="98" t="s">
        <v>257</v>
      </c>
      <c r="L16" s="99">
        <f t="shared" si="2"/>
        <v>12.83459</v>
      </c>
      <c r="M16" s="99">
        <f t="shared" si="0"/>
        <v>13.33459</v>
      </c>
      <c r="N16" s="98" t="s">
        <v>42</v>
      </c>
      <c r="O16" s="70">
        <f t="shared" si="1"/>
        <v>0.04277</v>
      </c>
      <c r="Q16" s="84"/>
    </row>
    <row r="17" s="2" customFormat="1" customHeight="1" spans="1:17">
      <c r="A17" s="30"/>
      <c r="B17" s="31"/>
      <c r="C17" s="30"/>
      <c r="D17" s="87"/>
      <c r="E17" s="177" t="s">
        <v>47</v>
      </c>
      <c r="F17" s="27" t="s">
        <v>39</v>
      </c>
      <c r="G17" s="28" t="s">
        <v>48</v>
      </c>
      <c r="H17" s="86">
        <v>12873.97</v>
      </c>
      <c r="I17" s="66"/>
      <c r="J17" s="67">
        <v>1860</v>
      </c>
      <c r="K17" s="98" t="s">
        <v>258</v>
      </c>
      <c r="L17" s="99">
        <f t="shared" si="2"/>
        <v>13.9686</v>
      </c>
      <c r="M17" s="99">
        <f t="shared" si="0"/>
        <v>14.4686</v>
      </c>
      <c r="N17" s="98" t="s">
        <v>42</v>
      </c>
      <c r="O17" s="70">
        <f t="shared" si="1"/>
        <v>0.04277</v>
      </c>
      <c r="Q17" s="84">
        <f>H17-1800</f>
        <v>11073.97</v>
      </c>
    </row>
    <row r="18" s="2" customFormat="1" customHeight="1" spans="1:17">
      <c r="A18" s="30"/>
      <c r="B18" s="31"/>
      <c r="C18" s="30"/>
      <c r="D18" s="87"/>
      <c r="E18" s="32"/>
      <c r="F18" s="33"/>
      <c r="G18" s="34"/>
      <c r="H18" s="88"/>
      <c r="I18" s="66"/>
      <c r="J18" s="67">
        <v>1860</v>
      </c>
      <c r="K18" s="98" t="s">
        <v>259</v>
      </c>
      <c r="L18" s="99">
        <f t="shared" si="2"/>
        <v>13.9686</v>
      </c>
      <c r="M18" s="99">
        <f t="shared" si="0"/>
        <v>14.4686</v>
      </c>
      <c r="N18" s="98" t="s">
        <v>42</v>
      </c>
      <c r="O18" s="70">
        <f t="shared" si="1"/>
        <v>0.04277</v>
      </c>
      <c r="Q18" s="84"/>
    </row>
    <row r="19" s="2" customFormat="1" customHeight="1" spans="1:17">
      <c r="A19" s="30"/>
      <c r="B19" s="31"/>
      <c r="C19" s="30"/>
      <c r="D19" s="87"/>
      <c r="E19" s="32"/>
      <c r="F19" s="33"/>
      <c r="G19" s="34"/>
      <c r="H19" s="88"/>
      <c r="I19" s="66"/>
      <c r="J19" s="67">
        <v>1860</v>
      </c>
      <c r="K19" s="98" t="s">
        <v>260</v>
      </c>
      <c r="L19" s="99">
        <f t="shared" si="2"/>
        <v>13.9686</v>
      </c>
      <c r="M19" s="99">
        <f t="shared" si="0"/>
        <v>14.4686</v>
      </c>
      <c r="N19" s="98" t="s">
        <v>42</v>
      </c>
      <c r="O19" s="70">
        <f t="shared" si="1"/>
        <v>0.04277</v>
      </c>
      <c r="Q19" s="84"/>
    </row>
    <row r="20" s="2" customFormat="1" customHeight="1" spans="1:17">
      <c r="A20" s="30"/>
      <c r="B20" s="31"/>
      <c r="C20" s="30"/>
      <c r="D20" s="87"/>
      <c r="E20" s="32"/>
      <c r="F20" s="33"/>
      <c r="G20" s="34"/>
      <c r="H20" s="88"/>
      <c r="I20" s="66"/>
      <c r="J20" s="67">
        <v>1860</v>
      </c>
      <c r="K20" s="98" t="s">
        <v>261</v>
      </c>
      <c r="L20" s="99">
        <f t="shared" si="2"/>
        <v>13.9686</v>
      </c>
      <c r="M20" s="99">
        <f t="shared" si="0"/>
        <v>14.4686</v>
      </c>
      <c r="N20" s="98" t="s">
        <v>42</v>
      </c>
      <c r="O20" s="70">
        <f t="shared" si="1"/>
        <v>0.04277</v>
      </c>
      <c r="Q20" s="84"/>
    </row>
    <row r="21" s="2" customFormat="1" customHeight="1" spans="1:17">
      <c r="A21" s="30"/>
      <c r="B21" s="31"/>
      <c r="C21" s="30"/>
      <c r="D21" s="87"/>
      <c r="E21" s="32"/>
      <c r="F21" s="33"/>
      <c r="G21" s="34"/>
      <c r="H21" s="88"/>
      <c r="I21" s="66"/>
      <c r="J21" s="67">
        <v>1860</v>
      </c>
      <c r="K21" s="98" t="s">
        <v>262</v>
      </c>
      <c r="L21" s="99">
        <f t="shared" si="2"/>
        <v>13.9686</v>
      </c>
      <c r="M21" s="99">
        <f t="shared" si="0"/>
        <v>14.4686</v>
      </c>
      <c r="N21" s="98" t="s">
        <v>42</v>
      </c>
      <c r="O21" s="70">
        <f t="shared" si="1"/>
        <v>0.04277</v>
      </c>
      <c r="Q21" s="84"/>
    </row>
    <row r="22" s="2" customFormat="1" customHeight="1" spans="1:17">
      <c r="A22" s="30"/>
      <c r="B22" s="31"/>
      <c r="C22" s="30"/>
      <c r="D22" s="87"/>
      <c r="E22" s="32"/>
      <c r="F22" s="33"/>
      <c r="G22" s="34"/>
      <c r="H22" s="88"/>
      <c r="I22" s="66"/>
      <c r="J22" s="67">
        <v>1874</v>
      </c>
      <c r="K22" s="98" t="s">
        <v>263</v>
      </c>
      <c r="L22" s="99">
        <f t="shared" si="2"/>
        <v>14.07374</v>
      </c>
      <c r="M22" s="99">
        <f t="shared" si="0"/>
        <v>14.57374</v>
      </c>
      <c r="N22" s="98" t="s">
        <v>42</v>
      </c>
      <c r="O22" s="70">
        <f t="shared" si="1"/>
        <v>0.04277</v>
      </c>
      <c r="Q22" s="84"/>
    </row>
    <row r="23" s="2" customFormat="1" customHeight="1" spans="1:17">
      <c r="A23" s="30"/>
      <c r="B23" s="31"/>
      <c r="C23" s="30"/>
      <c r="D23" s="87"/>
      <c r="E23" s="177" t="s">
        <v>50</v>
      </c>
      <c r="F23" s="27" t="s">
        <v>39</v>
      </c>
      <c r="G23" s="28" t="s">
        <v>51</v>
      </c>
      <c r="H23" s="86">
        <v>15041.09</v>
      </c>
      <c r="I23" s="66"/>
      <c r="J23" s="67">
        <v>1800</v>
      </c>
      <c r="K23" s="98" t="s">
        <v>264</v>
      </c>
      <c r="L23" s="99">
        <f t="shared" si="2"/>
        <v>13.518</v>
      </c>
      <c r="M23" s="99">
        <f t="shared" ref="M23:M70" si="3">L23+0.5</f>
        <v>14.018</v>
      </c>
      <c r="N23" s="98" t="s">
        <v>42</v>
      </c>
      <c r="O23" s="70">
        <f t="shared" ref="O23:O70" si="4">0.7*0.26*0.235</f>
        <v>0.04277</v>
      </c>
      <c r="Q23" s="84">
        <f>H23-1800</f>
        <v>13241.09</v>
      </c>
    </row>
    <row r="24" s="2" customFormat="1" customHeight="1" spans="1:17">
      <c r="A24" s="30"/>
      <c r="B24" s="31"/>
      <c r="C24" s="30"/>
      <c r="D24" s="87"/>
      <c r="E24" s="32"/>
      <c r="F24" s="33"/>
      <c r="G24" s="34"/>
      <c r="H24" s="88"/>
      <c r="I24" s="66"/>
      <c r="J24" s="67">
        <v>1800</v>
      </c>
      <c r="K24" s="98" t="s">
        <v>265</v>
      </c>
      <c r="L24" s="99">
        <f t="shared" si="2"/>
        <v>13.518</v>
      </c>
      <c r="M24" s="99">
        <f t="shared" si="3"/>
        <v>14.018</v>
      </c>
      <c r="N24" s="98" t="s">
        <v>42</v>
      </c>
      <c r="O24" s="70">
        <f t="shared" si="4"/>
        <v>0.04277</v>
      </c>
      <c r="Q24" s="84"/>
    </row>
    <row r="25" s="2" customFormat="1" customHeight="1" spans="1:17">
      <c r="A25" s="30"/>
      <c r="B25" s="31"/>
      <c r="C25" s="30"/>
      <c r="D25" s="87"/>
      <c r="E25" s="32"/>
      <c r="F25" s="33"/>
      <c r="G25" s="34"/>
      <c r="H25" s="88"/>
      <c r="I25" s="66"/>
      <c r="J25" s="67">
        <v>1800</v>
      </c>
      <c r="K25" s="98" t="s">
        <v>266</v>
      </c>
      <c r="L25" s="99">
        <f t="shared" si="2"/>
        <v>13.518</v>
      </c>
      <c r="M25" s="99">
        <f t="shared" si="3"/>
        <v>14.018</v>
      </c>
      <c r="N25" s="98" t="s">
        <v>42</v>
      </c>
      <c r="O25" s="70">
        <f t="shared" si="4"/>
        <v>0.04277</v>
      </c>
      <c r="Q25" s="84"/>
    </row>
    <row r="26" s="2" customFormat="1" customHeight="1" spans="1:17">
      <c r="A26" s="30"/>
      <c r="B26" s="31"/>
      <c r="C26" s="30"/>
      <c r="D26" s="87"/>
      <c r="E26" s="32"/>
      <c r="F26" s="33"/>
      <c r="G26" s="34"/>
      <c r="H26" s="88"/>
      <c r="I26" s="66"/>
      <c r="J26" s="67">
        <v>1800</v>
      </c>
      <c r="K26" s="98" t="s">
        <v>267</v>
      </c>
      <c r="L26" s="99">
        <f t="shared" si="2"/>
        <v>13.518</v>
      </c>
      <c r="M26" s="99">
        <f t="shared" si="3"/>
        <v>14.018</v>
      </c>
      <c r="N26" s="98" t="s">
        <v>42</v>
      </c>
      <c r="O26" s="70">
        <f t="shared" si="4"/>
        <v>0.04277</v>
      </c>
      <c r="Q26" s="84"/>
    </row>
    <row r="27" s="2" customFormat="1" customHeight="1" spans="1:17">
      <c r="A27" s="30"/>
      <c r="B27" s="31"/>
      <c r="C27" s="30"/>
      <c r="D27" s="87"/>
      <c r="E27" s="32"/>
      <c r="F27" s="33"/>
      <c r="G27" s="34"/>
      <c r="H27" s="88"/>
      <c r="I27" s="66"/>
      <c r="J27" s="67">
        <v>1800</v>
      </c>
      <c r="K27" s="98" t="s">
        <v>268</v>
      </c>
      <c r="L27" s="99">
        <f t="shared" si="2"/>
        <v>13.518</v>
      </c>
      <c r="M27" s="99">
        <f t="shared" si="3"/>
        <v>14.018</v>
      </c>
      <c r="N27" s="98" t="s">
        <v>42</v>
      </c>
      <c r="O27" s="70">
        <f t="shared" si="4"/>
        <v>0.04277</v>
      </c>
      <c r="Q27" s="84"/>
    </row>
    <row r="28" s="2" customFormat="1" customHeight="1" spans="1:17">
      <c r="A28" s="30"/>
      <c r="B28" s="31"/>
      <c r="C28" s="30"/>
      <c r="D28" s="87"/>
      <c r="E28" s="32"/>
      <c r="F28" s="33"/>
      <c r="G28" s="34"/>
      <c r="H28" s="88"/>
      <c r="I28" s="66"/>
      <c r="J28" s="67">
        <v>1800</v>
      </c>
      <c r="K28" s="98" t="s">
        <v>269</v>
      </c>
      <c r="L28" s="99">
        <f t="shared" si="2"/>
        <v>13.518</v>
      </c>
      <c r="M28" s="99">
        <f t="shared" si="3"/>
        <v>14.018</v>
      </c>
      <c r="N28" s="98" t="s">
        <v>42</v>
      </c>
      <c r="O28" s="70">
        <f t="shared" si="4"/>
        <v>0.04277</v>
      </c>
      <c r="Q28" s="84"/>
    </row>
    <row r="29" s="2" customFormat="1" customHeight="1" spans="1:17">
      <c r="A29" s="30"/>
      <c r="B29" s="31"/>
      <c r="C29" s="30"/>
      <c r="D29" s="87"/>
      <c r="E29" s="32"/>
      <c r="F29" s="33"/>
      <c r="G29" s="34"/>
      <c r="H29" s="88"/>
      <c r="I29" s="66"/>
      <c r="J29" s="67">
        <v>1800</v>
      </c>
      <c r="K29" s="98" t="s">
        <v>270</v>
      </c>
      <c r="L29" s="99">
        <f t="shared" si="2"/>
        <v>13.518</v>
      </c>
      <c r="M29" s="99">
        <f t="shared" si="3"/>
        <v>14.018</v>
      </c>
      <c r="N29" s="98" t="s">
        <v>42</v>
      </c>
      <c r="O29" s="70">
        <f t="shared" si="4"/>
        <v>0.04277</v>
      </c>
      <c r="Q29" s="84"/>
    </row>
    <row r="30" s="2" customFormat="1" customHeight="1" spans="1:17">
      <c r="A30" s="30"/>
      <c r="B30" s="31"/>
      <c r="C30" s="30"/>
      <c r="D30" s="87"/>
      <c r="E30" s="36"/>
      <c r="F30" s="37"/>
      <c r="G30" s="38"/>
      <c r="H30" s="89"/>
      <c r="I30" s="66">
        <v>100</v>
      </c>
      <c r="J30" s="67">
        <v>741</v>
      </c>
      <c r="K30" s="98" t="s">
        <v>271</v>
      </c>
      <c r="L30" s="99">
        <f t="shared" si="2"/>
        <v>5.56491</v>
      </c>
      <c r="M30" s="99">
        <f t="shared" si="3"/>
        <v>6.06491</v>
      </c>
      <c r="N30" s="98" t="s">
        <v>42</v>
      </c>
      <c r="O30" s="70">
        <f t="shared" si="4"/>
        <v>0.04277</v>
      </c>
      <c r="Q30" s="84"/>
    </row>
    <row r="31" s="2" customFormat="1" customHeight="1" spans="1:17">
      <c r="A31" s="30"/>
      <c r="B31" s="31"/>
      <c r="C31" s="30"/>
      <c r="D31" s="87"/>
      <c r="E31" s="177" t="s">
        <v>53</v>
      </c>
      <c r="F31" s="27" t="s">
        <v>39</v>
      </c>
      <c r="G31" s="40" t="s">
        <v>54</v>
      </c>
      <c r="H31" s="86">
        <v>12529.95</v>
      </c>
      <c r="I31" s="66"/>
      <c r="J31" s="67">
        <v>1800</v>
      </c>
      <c r="K31" s="98" t="s">
        <v>272</v>
      </c>
      <c r="L31" s="99">
        <f t="shared" si="2"/>
        <v>13.518</v>
      </c>
      <c r="M31" s="99">
        <f t="shared" si="3"/>
        <v>14.018</v>
      </c>
      <c r="N31" s="98" t="s">
        <v>42</v>
      </c>
      <c r="O31" s="70">
        <f t="shared" si="4"/>
        <v>0.04277</v>
      </c>
      <c r="Q31" s="84">
        <f>H31-1800</f>
        <v>10729.95</v>
      </c>
    </row>
    <row r="32" s="2" customFormat="1" customHeight="1" spans="1:17">
      <c r="A32" s="30"/>
      <c r="B32" s="31"/>
      <c r="C32" s="30"/>
      <c r="D32" s="87"/>
      <c r="E32" s="32"/>
      <c r="F32" s="33"/>
      <c r="G32" s="41"/>
      <c r="H32" s="88"/>
      <c r="I32" s="66"/>
      <c r="J32" s="67">
        <v>1800</v>
      </c>
      <c r="K32" s="98" t="s">
        <v>273</v>
      </c>
      <c r="L32" s="99">
        <f t="shared" si="2"/>
        <v>13.518</v>
      </c>
      <c r="M32" s="99">
        <f t="shared" si="3"/>
        <v>14.018</v>
      </c>
      <c r="N32" s="98" t="s">
        <v>42</v>
      </c>
      <c r="O32" s="70">
        <f t="shared" si="4"/>
        <v>0.04277</v>
      </c>
      <c r="Q32" s="84"/>
    </row>
    <row r="33" s="2" customFormat="1" customHeight="1" spans="1:17">
      <c r="A33" s="30"/>
      <c r="B33" s="31"/>
      <c r="C33" s="30"/>
      <c r="D33" s="87"/>
      <c r="E33" s="32"/>
      <c r="F33" s="33"/>
      <c r="G33" s="41"/>
      <c r="H33" s="88"/>
      <c r="I33" s="66"/>
      <c r="J33" s="67">
        <v>1800</v>
      </c>
      <c r="K33" s="98" t="s">
        <v>274</v>
      </c>
      <c r="L33" s="99">
        <f t="shared" si="2"/>
        <v>13.518</v>
      </c>
      <c r="M33" s="99">
        <f t="shared" si="3"/>
        <v>14.018</v>
      </c>
      <c r="N33" s="98" t="s">
        <v>42</v>
      </c>
      <c r="O33" s="70">
        <f t="shared" si="4"/>
        <v>0.04277</v>
      </c>
      <c r="Q33" s="84"/>
    </row>
    <row r="34" s="2" customFormat="1" customHeight="1" spans="1:17">
      <c r="A34" s="30"/>
      <c r="B34" s="31"/>
      <c r="C34" s="30"/>
      <c r="D34" s="87"/>
      <c r="E34" s="32"/>
      <c r="F34" s="33"/>
      <c r="G34" s="41"/>
      <c r="H34" s="88"/>
      <c r="I34" s="66"/>
      <c r="J34" s="67">
        <v>1800</v>
      </c>
      <c r="K34" s="98" t="s">
        <v>275</v>
      </c>
      <c r="L34" s="99">
        <f t="shared" si="2"/>
        <v>13.518</v>
      </c>
      <c r="M34" s="99">
        <f t="shared" si="3"/>
        <v>14.018</v>
      </c>
      <c r="N34" s="98" t="s">
        <v>42</v>
      </c>
      <c r="O34" s="70">
        <f t="shared" si="4"/>
        <v>0.04277</v>
      </c>
      <c r="Q34" s="84"/>
    </row>
    <row r="35" s="2" customFormat="1" customHeight="1" spans="1:17">
      <c r="A35" s="30"/>
      <c r="B35" s="31"/>
      <c r="C35" s="30"/>
      <c r="D35" s="87"/>
      <c r="E35" s="32"/>
      <c r="F35" s="33"/>
      <c r="G35" s="41"/>
      <c r="H35" s="88"/>
      <c r="I35" s="66"/>
      <c r="J35" s="67">
        <v>1800</v>
      </c>
      <c r="K35" s="98" t="s">
        <v>276</v>
      </c>
      <c r="L35" s="99">
        <f t="shared" si="2"/>
        <v>13.518</v>
      </c>
      <c r="M35" s="99">
        <f t="shared" si="3"/>
        <v>14.018</v>
      </c>
      <c r="N35" s="98" t="s">
        <v>42</v>
      </c>
      <c r="O35" s="70">
        <f t="shared" si="4"/>
        <v>0.04277</v>
      </c>
      <c r="Q35" s="84"/>
    </row>
    <row r="36" s="2" customFormat="1" customHeight="1" spans="1:17">
      <c r="A36" s="30"/>
      <c r="B36" s="31"/>
      <c r="C36" s="30"/>
      <c r="D36" s="87"/>
      <c r="E36" s="36"/>
      <c r="F36" s="37"/>
      <c r="G36" s="42"/>
      <c r="H36" s="89"/>
      <c r="I36" s="66">
        <v>100</v>
      </c>
      <c r="J36" s="67">
        <v>1830</v>
      </c>
      <c r="K36" s="98" t="s">
        <v>277</v>
      </c>
      <c r="L36" s="99">
        <f t="shared" si="2"/>
        <v>13.7433</v>
      </c>
      <c r="M36" s="99">
        <f t="shared" si="3"/>
        <v>14.2433</v>
      </c>
      <c r="N36" s="98" t="s">
        <v>42</v>
      </c>
      <c r="O36" s="70">
        <f t="shared" si="4"/>
        <v>0.04277</v>
      </c>
      <c r="Q36" s="84"/>
    </row>
    <row r="37" s="2" customFormat="1" customHeight="1" spans="1:17">
      <c r="A37" s="30"/>
      <c r="B37" s="31"/>
      <c r="C37" s="30"/>
      <c r="D37" s="87"/>
      <c r="E37" s="177" t="s">
        <v>56</v>
      </c>
      <c r="F37" s="27" t="s">
        <v>39</v>
      </c>
      <c r="G37" s="40" t="s">
        <v>57</v>
      </c>
      <c r="H37" s="86">
        <v>10579.13</v>
      </c>
      <c r="I37" s="66">
        <v>100</v>
      </c>
      <c r="J37" s="67">
        <v>1800</v>
      </c>
      <c r="K37" s="98" t="s">
        <v>278</v>
      </c>
      <c r="L37" s="99">
        <f t="shared" si="2"/>
        <v>13.518</v>
      </c>
      <c r="M37" s="99">
        <f t="shared" si="3"/>
        <v>14.018</v>
      </c>
      <c r="N37" s="98" t="s">
        <v>42</v>
      </c>
      <c r="O37" s="70">
        <f t="shared" si="4"/>
        <v>0.04277</v>
      </c>
      <c r="Q37" s="84">
        <f>H37-1800</f>
        <v>8779.13</v>
      </c>
    </row>
    <row r="38" s="2" customFormat="1" customHeight="1" spans="1:17">
      <c r="A38" s="30"/>
      <c r="B38" s="31"/>
      <c r="C38" s="30"/>
      <c r="D38" s="87"/>
      <c r="E38" s="32"/>
      <c r="F38" s="33"/>
      <c r="G38" s="41"/>
      <c r="H38" s="88"/>
      <c r="I38" s="66"/>
      <c r="J38" s="67">
        <v>1800</v>
      </c>
      <c r="K38" s="98" t="s">
        <v>279</v>
      </c>
      <c r="L38" s="99">
        <f t="shared" si="2"/>
        <v>13.518</v>
      </c>
      <c r="M38" s="99">
        <f t="shared" si="3"/>
        <v>14.018</v>
      </c>
      <c r="N38" s="98" t="s">
        <v>42</v>
      </c>
      <c r="O38" s="70">
        <f t="shared" si="4"/>
        <v>0.04277</v>
      </c>
      <c r="Q38" s="84"/>
    </row>
    <row r="39" s="2" customFormat="1" customHeight="1" spans="1:17">
      <c r="A39" s="30"/>
      <c r="B39" s="31"/>
      <c r="C39" s="30"/>
      <c r="D39" s="87"/>
      <c r="E39" s="32"/>
      <c r="F39" s="33"/>
      <c r="G39" s="41"/>
      <c r="H39" s="88"/>
      <c r="I39" s="66"/>
      <c r="J39" s="67">
        <v>1800</v>
      </c>
      <c r="K39" s="98" t="s">
        <v>280</v>
      </c>
      <c r="L39" s="99">
        <f t="shared" si="2"/>
        <v>13.518</v>
      </c>
      <c r="M39" s="99">
        <f t="shared" si="3"/>
        <v>14.018</v>
      </c>
      <c r="N39" s="98" t="s">
        <v>42</v>
      </c>
      <c r="O39" s="70">
        <f t="shared" si="4"/>
        <v>0.04277</v>
      </c>
      <c r="Q39" s="84"/>
    </row>
    <row r="40" s="2" customFormat="1" customHeight="1" spans="1:17">
      <c r="A40" s="30"/>
      <c r="B40" s="31"/>
      <c r="C40" s="30"/>
      <c r="D40" s="87"/>
      <c r="E40" s="32"/>
      <c r="F40" s="33"/>
      <c r="G40" s="41"/>
      <c r="H40" s="88"/>
      <c r="I40" s="66"/>
      <c r="J40" s="67">
        <v>1800</v>
      </c>
      <c r="K40" s="98" t="s">
        <v>281</v>
      </c>
      <c r="L40" s="99">
        <f t="shared" si="2"/>
        <v>13.518</v>
      </c>
      <c r="M40" s="99">
        <f t="shared" si="3"/>
        <v>14.018</v>
      </c>
      <c r="N40" s="98" t="s">
        <v>42</v>
      </c>
      <c r="O40" s="70">
        <f t="shared" si="4"/>
        <v>0.04277</v>
      </c>
      <c r="Q40" s="84"/>
    </row>
    <row r="41" s="2" customFormat="1" customHeight="1" spans="1:17">
      <c r="A41" s="30"/>
      <c r="B41" s="31"/>
      <c r="C41" s="30"/>
      <c r="D41" s="87"/>
      <c r="E41" s="36"/>
      <c r="F41" s="37"/>
      <c r="G41" s="42"/>
      <c r="H41" s="89"/>
      <c r="I41" s="66">
        <v>100</v>
      </c>
      <c r="J41" s="67">
        <v>1679</v>
      </c>
      <c r="K41" s="98" t="s">
        <v>282</v>
      </c>
      <c r="L41" s="99">
        <f t="shared" si="2"/>
        <v>12.60929</v>
      </c>
      <c r="M41" s="99">
        <f t="shared" si="3"/>
        <v>13.10929</v>
      </c>
      <c r="N41" s="98" t="s">
        <v>42</v>
      </c>
      <c r="O41" s="70">
        <f t="shared" si="4"/>
        <v>0.04277</v>
      </c>
      <c r="Q41" s="84"/>
    </row>
    <row r="42" s="2" customFormat="1" customHeight="1" spans="1:17">
      <c r="A42" s="24" t="s">
        <v>34</v>
      </c>
      <c r="B42" s="25" t="s">
        <v>283</v>
      </c>
      <c r="C42" s="24" t="s">
        <v>36</v>
      </c>
      <c r="D42" s="24" t="s">
        <v>37</v>
      </c>
      <c r="E42" s="171" t="s">
        <v>284</v>
      </c>
      <c r="F42" s="91" t="s">
        <v>285</v>
      </c>
      <c r="G42" s="92" t="s">
        <v>40</v>
      </c>
      <c r="H42" s="93">
        <v>127.05</v>
      </c>
      <c r="I42" s="66">
        <v>50</v>
      </c>
      <c r="J42" s="67">
        <f t="shared" ref="J42:J48" si="5">H42+I42</f>
        <v>177.05</v>
      </c>
      <c r="K42" s="100" t="s">
        <v>286</v>
      </c>
      <c r="L42" s="101">
        <f>1006*0.00751</f>
        <v>7.55506</v>
      </c>
      <c r="M42" s="101">
        <f t="shared" si="3"/>
        <v>8.05506</v>
      </c>
      <c r="N42" s="102" t="s">
        <v>42</v>
      </c>
      <c r="O42" s="103">
        <v>0.04277</v>
      </c>
      <c r="Q42" s="84"/>
    </row>
    <row r="43" s="2" customFormat="1" customHeight="1" spans="1:17">
      <c r="A43" s="30"/>
      <c r="B43" s="31"/>
      <c r="C43" s="30"/>
      <c r="D43" s="30"/>
      <c r="E43" s="171" t="s">
        <v>287</v>
      </c>
      <c r="F43" s="91" t="s">
        <v>285</v>
      </c>
      <c r="G43" s="92" t="s">
        <v>45</v>
      </c>
      <c r="H43" s="93">
        <v>679.35</v>
      </c>
      <c r="I43" s="66">
        <v>50</v>
      </c>
      <c r="J43" s="67">
        <f t="shared" si="5"/>
        <v>729.35</v>
      </c>
      <c r="K43" s="104"/>
      <c r="L43" s="105"/>
      <c r="M43" s="105"/>
      <c r="N43" s="106"/>
      <c r="O43" s="107"/>
      <c r="Q43" s="84"/>
    </row>
    <row r="44" s="2" customFormat="1" customHeight="1" spans="1:17">
      <c r="A44" s="30"/>
      <c r="B44" s="31"/>
      <c r="C44" s="30"/>
      <c r="D44" s="30"/>
      <c r="E44" s="171" t="s">
        <v>288</v>
      </c>
      <c r="F44" s="91" t="s">
        <v>285</v>
      </c>
      <c r="G44" s="92" t="s">
        <v>48</v>
      </c>
      <c r="H44" s="93">
        <v>1034.25</v>
      </c>
      <c r="I44" s="66">
        <v>50</v>
      </c>
      <c r="J44" s="67">
        <f t="shared" si="5"/>
        <v>1084.25</v>
      </c>
      <c r="K44" s="98" t="s">
        <v>289</v>
      </c>
      <c r="L44" s="99">
        <f>J44*0.00751</f>
        <v>8.1427175</v>
      </c>
      <c r="M44" s="99">
        <f>L44+0.5</f>
        <v>8.6427175</v>
      </c>
      <c r="N44" s="68" t="s">
        <v>42</v>
      </c>
      <c r="O44" s="70">
        <f t="shared" ref="O42:O48" si="6">0.7*0.26*0.235</f>
        <v>0.04277</v>
      </c>
      <c r="Q44" s="84"/>
    </row>
    <row r="45" s="2" customFormat="1" customHeight="1" spans="1:17">
      <c r="A45" s="30"/>
      <c r="B45" s="31"/>
      <c r="C45" s="30"/>
      <c r="D45" s="30"/>
      <c r="E45" s="171" t="s">
        <v>290</v>
      </c>
      <c r="F45" s="91" t="s">
        <v>285</v>
      </c>
      <c r="G45" s="92" t="s">
        <v>51</v>
      </c>
      <c r="H45" s="93">
        <v>1176</v>
      </c>
      <c r="I45" s="66"/>
      <c r="J45" s="67">
        <f t="shared" si="5"/>
        <v>1176</v>
      </c>
      <c r="K45" s="98" t="s">
        <v>291</v>
      </c>
      <c r="L45" s="99">
        <f>J45*0.00751</f>
        <v>8.83176</v>
      </c>
      <c r="M45" s="99">
        <f>L45+0.5</f>
        <v>9.33176</v>
      </c>
      <c r="N45" s="68" t="s">
        <v>42</v>
      </c>
      <c r="O45" s="70">
        <f t="shared" si="6"/>
        <v>0.04277</v>
      </c>
      <c r="Q45" s="84"/>
    </row>
    <row r="46" s="2" customFormat="1" customHeight="1" spans="1:17">
      <c r="A46" s="30"/>
      <c r="B46" s="31"/>
      <c r="C46" s="30"/>
      <c r="D46" s="30"/>
      <c r="E46" s="171" t="s">
        <v>292</v>
      </c>
      <c r="F46" s="91" t="s">
        <v>285</v>
      </c>
      <c r="G46" s="94" t="s">
        <v>54</v>
      </c>
      <c r="H46" s="93">
        <v>940.8</v>
      </c>
      <c r="I46" s="66">
        <v>50</v>
      </c>
      <c r="J46" s="67">
        <f t="shared" si="5"/>
        <v>990.8</v>
      </c>
      <c r="K46" s="102" t="s">
        <v>293</v>
      </c>
      <c r="L46" s="101">
        <f>1860*0.00751</f>
        <v>13.9686</v>
      </c>
      <c r="M46" s="101">
        <f>L46+0.5</f>
        <v>14.4686</v>
      </c>
      <c r="N46" s="108" t="s">
        <v>42</v>
      </c>
      <c r="O46" s="70">
        <f t="shared" si="6"/>
        <v>0.04277</v>
      </c>
      <c r="Q46" s="84"/>
    </row>
    <row r="47" s="2" customFormat="1" customHeight="1" spans="1:17">
      <c r="A47" s="30"/>
      <c r="B47" s="31"/>
      <c r="C47" s="30"/>
      <c r="D47" s="30"/>
      <c r="E47" s="171" t="s">
        <v>294</v>
      </c>
      <c r="F47" s="91" t="s">
        <v>285</v>
      </c>
      <c r="G47" s="94" t="s">
        <v>57</v>
      </c>
      <c r="H47" s="93">
        <v>626.85</v>
      </c>
      <c r="I47" s="66">
        <v>50</v>
      </c>
      <c r="J47" s="67">
        <f t="shared" si="5"/>
        <v>676.85</v>
      </c>
      <c r="K47" s="109"/>
      <c r="L47" s="110"/>
      <c r="M47" s="110"/>
      <c r="N47" s="111"/>
      <c r="O47" s="70">
        <f t="shared" si="6"/>
        <v>0.04277</v>
      </c>
      <c r="Q47" s="84"/>
    </row>
    <row r="48" s="2" customFormat="1" customHeight="1" spans="1:17">
      <c r="A48" s="95"/>
      <c r="B48" s="96"/>
      <c r="C48" s="95"/>
      <c r="D48" s="95"/>
      <c r="E48" s="173" t="s">
        <v>295</v>
      </c>
      <c r="F48" s="91" t="s">
        <v>285</v>
      </c>
      <c r="G48" s="94" t="s">
        <v>60</v>
      </c>
      <c r="H48" s="93">
        <v>141.75</v>
      </c>
      <c r="I48" s="66">
        <v>50</v>
      </c>
      <c r="J48" s="67">
        <f t="shared" si="5"/>
        <v>191.75</v>
      </c>
      <c r="K48" s="106"/>
      <c r="L48" s="105"/>
      <c r="M48" s="105"/>
      <c r="N48" s="112"/>
      <c r="O48" s="70">
        <f t="shared" si="6"/>
        <v>0.04277</v>
      </c>
      <c r="Q48" s="84"/>
    </row>
    <row r="49" s="2" customFormat="1" customHeight="1" spans="1:17">
      <c r="A49" s="43"/>
      <c r="B49" s="44"/>
      <c r="C49" s="43"/>
      <c r="D49" s="43"/>
      <c r="E49" s="43"/>
      <c r="F49" s="45"/>
      <c r="G49" s="46"/>
      <c r="H49" s="47"/>
      <c r="I49" s="71"/>
      <c r="J49" s="72"/>
      <c r="K49" s="73"/>
      <c r="L49" s="74"/>
      <c r="M49" s="74"/>
      <c r="N49" s="75"/>
      <c r="O49" s="76"/>
      <c r="Q49" s="84"/>
    </row>
    <row r="50" s="2" customFormat="1" customHeight="1" spans="1:17">
      <c r="A50" s="48"/>
      <c r="B50" s="49"/>
      <c r="C50" s="48"/>
      <c r="D50" s="48"/>
      <c r="E50" s="48"/>
      <c r="F50" s="50"/>
      <c r="G50" s="51"/>
      <c r="H50" s="52"/>
      <c r="I50" s="77"/>
      <c r="J50" s="78">
        <f>SUM(J8:J49)</f>
        <v>65541.05</v>
      </c>
      <c r="K50" s="79" t="s">
        <v>296</v>
      </c>
      <c r="L50" s="80">
        <f>SUM(L8:L49)</f>
        <v>492.9657875</v>
      </c>
      <c r="M50" s="80">
        <f>SUM(M8:M49)</f>
        <v>511.9657875</v>
      </c>
      <c r="N50" s="81"/>
      <c r="O50" s="63">
        <f>SUM(O8:O49)</f>
        <v>1.7108</v>
      </c>
      <c r="Q50" s="84"/>
    </row>
    <row r="51" s="1" customFormat="1" spans="9:17">
      <c r="I51" s="3"/>
      <c r="J51" s="82"/>
      <c r="K51" s="83"/>
      <c r="L51" s="5"/>
      <c r="M51" s="5"/>
      <c r="O51" s="6"/>
      <c r="Q51" s="4"/>
    </row>
    <row r="53" s="1" customFormat="1" spans="9:17">
      <c r="I53" s="59"/>
      <c r="J53" s="4"/>
      <c r="L53" s="5"/>
      <c r="M53" s="5"/>
      <c r="O53" s="6"/>
      <c r="Q53" s="4"/>
    </row>
  </sheetData>
  <mergeCells count="44">
    <mergeCell ref="A1:N1"/>
    <mergeCell ref="A2:N2"/>
    <mergeCell ref="G3:H3"/>
    <mergeCell ref="A8:A37"/>
    <mergeCell ref="A42:A48"/>
    <mergeCell ref="B8:B37"/>
    <mergeCell ref="B42:B48"/>
    <mergeCell ref="C8:C37"/>
    <mergeCell ref="C42:C48"/>
    <mergeCell ref="D8:D37"/>
    <mergeCell ref="D42:D48"/>
    <mergeCell ref="E8:E10"/>
    <mergeCell ref="E11:E16"/>
    <mergeCell ref="E17:E22"/>
    <mergeCell ref="E23:E30"/>
    <mergeCell ref="E31:E36"/>
    <mergeCell ref="E37:E41"/>
    <mergeCell ref="F8:F10"/>
    <mergeCell ref="F11:F16"/>
    <mergeCell ref="F17:F22"/>
    <mergeCell ref="F23:F30"/>
    <mergeCell ref="F31:F36"/>
    <mergeCell ref="F37:F41"/>
    <mergeCell ref="G8:G10"/>
    <mergeCell ref="G11:G16"/>
    <mergeCell ref="G17:G22"/>
    <mergeCell ref="G23:G30"/>
    <mergeCell ref="G31:G36"/>
    <mergeCell ref="G37:G41"/>
    <mergeCell ref="H8:H10"/>
    <mergeCell ref="H11:H16"/>
    <mergeCell ref="H17:H22"/>
    <mergeCell ref="H23:H30"/>
    <mergeCell ref="H31:H36"/>
    <mergeCell ref="H37:H41"/>
    <mergeCell ref="K42:K43"/>
    <mergeCell ref="K46:K48"/>
    <mergeCell ref="L42:L43"/>
    <mergeCell ref="L46:L48"/>
    <mergeCell ref="M42:M43"/>
    <mergeCell ref="M46:M48"/>
    <mergeCell ref="N42:N43"/>
    <mergeCell ref="N46:N48"/>
    <mergeCell ref="O42:O43"/>
  </mergeCells>
  <pageMargins left="0.75" right="0.75" top="1" bottom="1" header="0.5" footer="0.5"/>
  <pageSetup paperSize="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R20" sqref="R20"/>
    </sheetView>
  </sheetViews>
  <sheetFormatPr defaultColWidth="18" defaultRowHeight="15"/>
  <cols>
    <col min="1" max="1" width="9.125" style="1" customWidth="1"/>
    <col min="2" max="2" width="18.375" style="1" customWidth="1"/>
    <col min="3" max="3" width="9.5" style="1" customWidth="1"/>
    <col min="4" max="4" width="10.75" style="1" customWidth="1"/>
    <col min="5" max="5" width="13.625" style="1" customWidth="1"/>
    <col min="6" max="6" width="12.375" style="1" customWidth="1"/>
    <col min="7" max="7" width="5.5" style="1" customWidth="1"/>
    <col min="8" max="8" width="7.5" style="1" customWidth="1"/>
    <col min="9" max="9" width="7" style="3" customWidth="1"/>
    <col min="10" max="10" width="7" style="4" customWidth="1"/>
    <col min="11" max="11" width="7.5" style="1" customWidth="1"/>
    <col min="12" max="12" width="7.5" style="5" customWidth="1"/>
    <col min="13" max="13" width="6.75" style="5" customWidth="1"/>
    <col min="14" max="14" width="12.625" style="1" customWidth="1"/>
    <col min="15" max="15" width="6.5" style="6" customWidth="1"/>
    <col min="16" max="16" width="18" style="1"/>
    <col min="17" max="17" width="18" style="4"/>
    <col min="18" max="16384" width="18" style="1"/>
  </cols>
  <sheetData>
    <row r="1" s="1" customFormat="1" ht="40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53"/>
      <c r="K1" s="53"/>
      <c r="L1" s="54"/>
      <c r="M1" s="54"/>
      <c r="N1" s="8"/>
      <c r="O1" s="6"/>
      <c r="Q1" s="4"/>
    </row>
    <row r="2" s="1" customFormat="1" ht="25.5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55"/>
      <c r="K2" s="9"/>
      <c r="L2" s="56"/>
      <c r="M2" s="56"/>
      <c r="N2" s="9"/>
      <c r="O2" s="6"/>
      <c r="Q2" s="4"/>
    </row>
    <row r="3" s="1" customFormat="1" ht="15.75" spans="6:17">
      <c r="F3" s="10" t="s">
        <v>2</v>
      </c>
      <c r="G3" s="11">
        <v>45874</v>
      </c>
      <c r="H3" s="11"/>
      <c r="I3" s="57"/>
      <c r="J3" s="58"/>
      <c r="K3" s="59"/>
      <c r="L3" s="5"/>
      <c r="M3" s="5"/>
      <c r="O3" s="6"/>
      <c r="Q3" s="4"/>
    </row>
    <row r="4" s="1" customFormat="1" ht="19.5" customHeight="1" spans="6:17">
      <c r="F4" s="12" t="s">
        <v>3</v>
      </c>
      <c r="G4" s="13"/>
      <c r="H4" s="14"/>
      <c r="I4" s="3"/>
      <c r="J4" s="4"/>
      <c r="L4" s="5" t="s">
        <v>95</v>
      </c>
      <c r="M4" s="60"/>
      <c r="O4" s="6"/>
      <c r="Q4" s="4"/>
    </row>
    <row r="5" s="1" customFormat="1" hidden="1" spans="2:17">
      <c r="B5" s="15"/>
      <c r="I5" s="3"/>
      <c r="J5" s="4"/>
      <c r="L5" s="5"/>
      <c r="M5" s="5"/>
      <c r="O5" s="6"/>
      <c r="Q5" s="4"/>
    </row>
    <row r="6" s="2" customFormat="1" ht="38.25" spans="1:17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9" t="s">
        <v>12</v>
      </c>
      <c r="I6" s="19" t="s">
        <v>13</v>
      </c>
      <c r="J6" s="61" t="s">
        <v>14</v>
      </c>
      <c r="K6" s="23" t="s">
        <v>15</v>
      </c>
      <c r="L6" s="62" t="s">
        <v>16</v>
      </c>
      <c r="M6" s="62" t="s">
        <v>17</v>
      </c>
      <c r="N6" s="17" t="s">
        <v>18</v>
      </c>
      <c r="O6" s="63" t="s">
        <v>19</v>
      </c>
      <c r="Q6" s="84"/>
    </row>
    <row r="7" s="2" customFormat="1" ht="36" customHeight="1" spans="1:17">
      <c r="A7" s="16" t="s">
        <v>20</v>
      </c>
      <c r="B7" s="20" t="s">
        <v>21</v>
      </c>
      <c r="C7" s="21" t="s">
        <v>22</v>
      </c>
      <c r="D7" s="22" t="s">
        <v>23</v>
      </c>
      <c r="E7" s="22"/>
      <c r="F7" s="23" t="s">
        <v>24</v>
      </c>
      <c r="G7" s="23" t="s">
        <v>25</v>
      </c>
      <c r="H7" s="19" t="s">
        <v>26</v>
      </c>
      <c r="I7" s="19" t="s">
        <v>27</v>
      </c>
      <c r="J7" s="64" t="s">
        <v>28</v>
      </c>
      <c r="K7" s="65" t="s">
        <v>30</v>
      </c>
      <c r="L7" s="62" t="s">
        <v>31</v>
      </c>
      <c r="M7" s="62" t="s">
        <v>32</v>
      </c>
      <c r="N7" s="17" t="s">
        <v>29</v>
      </c>
      <c r="O7" s="63" t="s">
        <v>33</v>
      </c>
      <c r="Q7" s="84"/>
    </row>
    <row r="8" s="2" customFormat="1" customHeight="1" spans="1:17">
      <c r="A8" s="24" t="s">
        <v>34</v>
      </c>
      <c r="B8" s="25" t="s">
        <v>62</v>
      </c>
      <c r="C8" s="24" t="s">
        <v>36</v>
      </c>
      <c r="D8" s="24" t="s">
        <v>37</v>
      </c>
      <c r="E8" s="177" t="s">
        <v>63</v>
      </c>
      <c r="F8" s="27" t="s">
        <v>64</v>
      </c>
      <c r="G8" s="28" t="s">
        <v>40</v>
      </c>
      <c r="H8" s="29">
        <v>7282.1</v>
      </c>
      <c r="I8" s="66"/>
      <c r="J8" s="67">
        <v>1860</v>
      </c>
      <c r="K8" s="68" t="s">
        <v>297</v>
      </c>
      <c r="L8" s="69">
        <f t="shared" ref="L8:L37" si="0">J8*0.00751</f>
        <v>13.9686</v>
      </c>
      <c r="M8" s="69">
        <f t="shared" ref="M8:M40" si="1">L8+0.5</f>
        <v>14.4686</v>
      </c>
      <c r="N8" s="68" t="s">
        <v>42</v>
      </c>
      <c r="O8" s="70">
        <f t="shared" ref="O8:O37" si="2">0.7*0.26*0.235</f>
        <v>0.04277</v>
      </c>
      <c r="Q8" s="84">
        <f>H8-1800</f>
        <v>5482.1</v>
      </c>
    </row>
    <row r="9" s="2" customFormat="1" customHeight="1" spans="1:17">
      <c r="A9" s="30"/>
      <c r="B9" s="31"/>
      <c r="C9" s="30"/>
      <c r="D9" s="30"/>
      <c r="E9" s="32"/>
      <c r="F9" s="33"/>
      <c r="G9" s="34"/>
      <c r="H9" s="35"/>
      <c r="I9" s="66"/>
      <c r="J9" s="67">
        <v>1860</v>
      </c>
      <c r="K9" s="68" t="s">
        <v>298</v>
      </c>
      <c r="L9" s="69">
        <f t="shared" si="0"/>
        <v>13.9686</v>
      </c>
      <c r="M9" s="69">
        <f t="shared" si="1"/>
        <v>14.4686</v>
      </c>
      <c r="N9" s="68" t="s">
        <v>42</v>
      </c>
      <c r="O9" s="70">
        <f t="shared" si="2"/>
        <v>0.04277</v>
      </c>
      <c r="Q9" s="84"/>
    </row>
    <row r="10" s="2" customFormat="1" customHeight="1" spans="1:17">
      <c r="A10" s="30"/>
      <c r="B10" s="31"/>
      <c r="C10" s="30"/>
      <c r="D10" s="30"/>
      <c r="E10" s="36"/>
      <c r="F10" s="37"/>
      <c r="G10" s="38"/>
      <c r="H10" s="39"/>
      <c r="I10" s="66">
        <v>100</v>
      </c>
      <c r="J10" s="67">
        <v>1862</v>
      </c>
      <c r="K10" s="68" t="s">
        <v>299</v>
      </c>
      <c r="L10" s="69">
        <f t="shared" si="0"/>
        <v>13.98362</v>
      </c>
      <c r="M10" s="69">
        <f t="shared" si="1"/>
        <v>14.48362</v>
      </c>
      <c r="N10" s="68" t="s">
        <v>42</v>
      </c>
      <c r="O10" s="70">
        <f t="shared" si="2"/>
        <v>0.04277</v>
      </c>
      <c r="Q10" s="84"/>
    </row>
    <row r="11" s="2" customFormat="1" customHeight="1" spans="1:17">
      <c r="A11" s="30"/>
      <c r="B11" s="31"/>
      <c r="C11" s="30"/>
      <c r="D11" s="30"/>
      <c r="E11" s="177" t="s">
        <v>66</v>
      </c>
      <c r="F11" s="27" t="s">
        <v>64</v>
      </c>
      <c r="G11" s="28" t="s">
        <v>45</v>
      </c>
      <c r="H11" s="29">
        <v>11528.79</v>
      </c>
      <c r="I11" s="66"/>
      <c r="J11" s="67">
        <v>1800</v>
      </c>
      <c r="K11" s="68" t="s">
        <v>300</v>
      </c>
      <c r="L11" s="69">
        <f t="shared" si="0"/>
        <v>13.518</v>
      </c>
      <c r="M11" s="69">
        <f t="shared" si="1"/>
        <v>14.018</v>
      </c>
      <c r="N11" s="68" t="s">
        <v>42</v>
      </c>
      <c r="O11" s="70">
        <f t="shared" si="2"/>
        <v>0.04277</v>
      </c>
      <c r="Q11" s="84">
        <f>H11-1800</f>
        <v>9728.79</v>
      </c>
    </row>
    <row r="12" s="2" customFormat="1" customHeight="1" spans="1:17">
      <c r="A12" s="30"/>
      <c r="B12" s="31"/>
      <c r="C12" s="30"/>
      <c r="D12" s="30"/>
      <c r="E12" s="32"/>
      <c r="F12" s="33"/>
      <c r="G12" s="34"/>
      <c r="H12" s="35"/>
      <c r="I12" s="66"/>
      <c r="J12" s="67">
        <v>1800</v>
      </c>
      <c r="K12" s="68" t="s">
        <v>301</v>
      </c>
      <c r="L12" s="69">
        <f t="shared" si="0"/>
        <v>13.518</v>
      </c>
      <c r="M12" s="69">
        <f t="shared" si="1"/>
        <v>14.018</v>
      </c>
      <c r="N12" s="68" t="s">
        <v>42</v>
      </c>
      <c r="O12" s="70">
        <f t="shared" si="2"/>
        <v>0.04277</v>
      </c>
      <c r="Q12" s="84"/>
    </row>
    <row r="13" s="2" customFormat="1" customHeight="1" spans="1:17">
      <c r="A13" s="30"/>
      <c r="B13" s="31"/>
      <c r="C13" s="30"/>
      <c r="D13" s="30"/>
      <c r="E13" s="32"/>
      <c r="F13" s="33"/>
      <c r="G13" s="34"/>
      <c r="H13" s="35"/>
      <c r="I13" s="66"/>
      <c r="J13" s="67">
        <v>1800</v>
      </c>
      <c r="K13" s="68" t="s">
        <v>302</v>
      </c>
      <c r="L13" s="69">
        <f t="shared" si="0"/>
        <v>13.518</v>
      </c>
      <c r="M13" s="69">
        <f t="shared" si="1"/>
        <v>14.018</v>
      </c>
      <c r="N13" s="68" t="s">
        <v>42</v>
      </c>
      <c r="O13" s="70">
        <f t="shared" si="2"/>
        <v>0.04277</v>
      </c>
      <c r="Q13" s="84"/>
    </row>
    <row r="14" s="2" customFormat="1" customHeight="1" spans="1:17">
      <c r="A14" s="30"/>
      <c r="B14" s="31"/>
      <c r="C14" s="30"/>
      <c r="D14" s="30"/>
      <c r="E14" s="32"/>
      <c r="F14" s="33"/>
      <c r="G14" s="34"/>
      <c r="H14" s="35"/>
      <c r="I14" s="66"/>
      <c r="J14" s="67">
        <v>1800</v>
      </c>
      <c r="K14" s="68" t="s">
        <v>303</v>
      </c>
      <c r="L14" s="69">
        <f t="shared" si="0"/>
        <v>13.518</v>
      </c>
      <c r="M14" s="69">
        <f t="shared" si="1"/>
        <v>14.018</v>
      </c>
      <c r="N14" s="68" t="s">
        <v>42</v>
      </c>
      <c r="O14" s="70">
        <f t="shared" si="2"/>
        <v>0.04277</v>
      </c>
      <c r="Q14" s="84"/>
    </row>
    <row r="15" s="2" customFormat="1" customHeight="1" spans="1:17">
      <c r="A15" s="30"/>
      <c r="B15" s="31"/>
      <c r="C15" s="30"/>
      <c r="D15" s="30"/>
      <c r="E15" s="32"/>
      <c r="F15" s="33"/>
      <c r="G15" s="34"/>
      <c r="H15" s="35"/>
      <c r="I15" s="66"/>
      <c r="J15" s="67">
        <v>1800</v>
      </c>
      <c r="K15" s="68" t="s">
        <v>304</v>
      </c>
      <c r="L15" s="69">
        <f t="shared" si="0"/>
        <v>13.518</v>
      </c>
      <c r="M15" s="69">
        <f t="shared" si="1"/>
        <v>14.018</v>
      </c>
      <c r="N15" s="68" t="s">
        <v>42</v>
      </c>
      <c r="O15" s="70">
        <f t="shared" si="2"/>
        <v>0.04277</v>
      </c>
      <c r="Q15" s="84"/>
    </row>
    <row r="16" s="2" customFormat="1" customHeight="1" spans="1:17">
      <c r="A16" s="30"/>
      <c r="B16" s="31"/>
      <c r="C16" s="30"/>
      <c r="D16" s="30"/>
      <c r="E16" s="36"/>
      <c r="F16" s="37"/>
      <c r="G16" s="38"/>
      <c r="H16" s="39"/>
      <c r="I16" s="66">
        <v>100</v>
      </c>
      <c r="J16" s="67">
        <v>829</v>
      </c>
      <c r="K16" s="68" t="s">
        <v>305</v>
      </c>
      <c r="L16" s="69">
        <f t="shared" si="0"/>
        <v>6.22579</v>
      </c>
      <c r="M16" s="69">
        <f t="shared" si="1"/>
        <v>6.72579</v>
      </c>
      <c r="N16" s="68" t="s">
        <v>42</v>
      </c>
      <c r="O16" s="70">
        <f t="shared" si="2"/>
        <v>0.04277</v>
      </c>
      <c r="Q16" s="84"/>
    </row>
    <row r="17" s="2" customFormat="1" customHeight="1" spans="1:17">
      <c r="A17" s="30"/>
      <c r="B17" s="31"/>
      <c r="C17" s="30"/>
      <c r="D17" s="30"/>
      <c r="E17" s="177" t="s">
        <v>68</v>
      </c>
      <c r="F17" s="27" t="s">
        <v>64</v>
      </c>
      <c r="G17" s="28" t="s">
        <v>48</v>
      </c>
      <c r="H17" s="29">
        <v>15737.37</v>
      </c>
      <c r="I17" s="66"/>
      <c r="J17" s="67">
        <v>1800</v>
      </c>
      <c r="K17" s="68" t="s">
        <v>306</v>
      </c>
      <c r="L17" s="69">
        <f t="shared" si="0"/>
        <v>13.518</v>
      </c>
      <c r="M17" s="69">
        <f t="shared" si="1"/>
        <v>14.018</v>
      </c>
      <c r="N17" s="68" t="s">
        <v>42</v>
      </c>
      <c r="O17" s="70">
        <f t="shared" si="2"/>
        <v>0.04277</v>
      </c>
      <c r="Q17" s="84">
        <f>H17-1800</f>
        <v>13937.37</v>
      </c>
    </row>
    <row r="18" s="2" customFormat="1" customHeight="1" spans="1:17">
      <c r="A18" s="30"/>
      <c r="B18" s="31"/>
      <c r="C18" s="30"/>
      <c r="D18" s="30"/>
      <c r="E18" s="32"/>
      <c r="F18" s="33"/>
      <c r="G18" s="34"/>
      <c r="H18" s="35"/>
      <c r="I18" s="66"/>
      <c r="J18" s="67">
        <v>1800</v>
      </c>
      <c r="K18" s="68" t="s">
        <v>307</v>
      </c>
      <c r="L18" s="69">
        <f t="shared" si="0"/>
        <v>13.518</v>
      </c>
      <c r="M18" s="69">
        <f t="shared" si="1"/>
        <v>14.018</v>
      </c>
      <c r="N18" s="68" t="s">
        <v>42</v>
      </c>
      <c r="O18" s="70">
        <f t="shared" si="2"/>
        <v>0.04277</v>
      </c>
      <c r="Q18" s="84"/>
    </row>
    <row r="19" s="2" customFormat="1" customHeight="1" spans="1:17">
      <c r="A19" s="30"/>
      <c r="B19" s="31"/>
      <c r="C19" s="30"/>
      <c r="D19" s="30"/>
      <c r="E19" s="32"/>
      <c r="F19" s="33"/>
      <c r="G19" s="34"/>
      <c r="H19" s="35"/>
      <c r="I19" s="66"/>
      <c r="J19" s="67">
        <v>1800</v>
      </c>
      <c r="K19" s="68" t="s">
        <v>308</v>
      </c>
      <c r="L19" s="69">
        <f t="shared" si="0"/>
        <v>13.518</v>
      </c>
      <c r="M19" s="69">
        <f t="shared" si="1"/>
        <v>14.018</v>
      </c>
      <c r="N19" s="68" t="s">
        <v>42</v>
      </c>
      <c r="O19" s="70">
        <f t="shared" si="2"/>
        <v>0.04277</v>
      </c>
      <c r="Q19" s="84"/>
    </row>
    <row r="20" s="2" customFormat="1" customHeight="1" spans="1:17">
      <c r="A20" s="30"/>
      <c r="B20" s="31"/>
      <c r="C20" s="30"/>
      <c r="D20" s="30"/>
      <c r="E20" s="32"/>
      <c r="F20" s="33"/>
      <c r="G20" s="34"/>
      <c r="H20" s="35"/>
      <c r="I20" s="66"/>
      <c r="J20" s="67">
        <v>1800</v>
      </c>
      <c r="K20" s="68" t="s">
        <v>309</v>
      </c>
      <c r="L20" s="69">
        <f t="shared" si="0"/>
        <v>13.518</v>
      </c>
      <c r="M20" s="69">
        <f t="shared" si="1"/>
        <v>14.018</v>
      </c>
      <c r="N20" s="68" t="s">
        <v>42</v>
      </c>
      <c r="O20" s="70">
        <f t="shared" si="2"/>
        <v>0.04277</v>
      </c>
      <c r="Q20" s="84"/>
    </row>
    <row r="21" s="2" customFormat="1" customHeight="1" spans="1:17">
      <c r="A21" s="30"/>
      <c r="B21" s="31"/>
      <c r="C21" s="30"/>
      <c r="D21" s="30"/>
      <c r="E21" s="32"/>
      <c r="F21" s="33"/>
      <c r="G21" s="34"/>
      <c r="H21" s="35"/>
      <c r="I21" s="66"/>
      <c r="J21" s="67">
        <v>1800</v>
      </c>
      <c r="K21" s="68" t="s">
        <v>310</v>
      </c>
      <c r="L21" s="69">
        <f t="shared" si="0"/>
        <v>13.518</v>
      </c>
      <c r="M21" s="69">
        <f t="shared" si="1"/>
        <v>14.018</v>
      </c>
      <c r="N21" s="68" t="s">
        <v>42</v>
      </c>
      <c r="O21" s="70">
        <f t="shared" si="2"/>
        <v>0.04277</v>
      </c>
      <c r="Q21" s="84"/>
    </row>
    <row r="22" s="2" customFormat="1" customHeight="1" spans="1:17">
      <c r="A22" s="30"/>
      <c r="B22" s="31"/>
      <c r="C22" s="30"/>
      <c r="D22" s="30"/>
      <c r="E22" s="32"/>
      <c r="F22" s="33"/>
      <c r="G22" s="34"/>
      <c r="H22" s="35"/>
      <c r="I22" s="66"/>
      <c r="J22" s="67">
        <v>1800</v>
      </c>
      <c r="K22" s="68" t="s">
        <v>311</v>
      </c>
      <c r="L22" s="69">
        <f t="shared" si="0"/>
        <v>13.518</v>
      </c>
      <c r="M22" s="69">
        <f t="shared" si="1"/>
        <v>14.018</v>
      </c>
      <c r="N22" s="68" t="s">
        <v>42</v>
      </c>
      <c r="O22" s="70">
        <f t="shared" si="2"/>
        <v>0.04277</v>
      </c>
      <c r="Q22" s="84"/>
    </row>
    <row r="23" s="2" customFormat="1" customHeight="1" spans="1:17">
      <c r="A23" s="30"/>
      <c r="B23" s="31"/>
      <c r="C23" s="30"/>
      <c r="D23" s="30"/>
      <c r="E23" s="32"/>
      <c r="F23" s="33"/>
      <c r="G23" s="34"/>
      <c r="H23" s="35"/>
      <c r="I23" s="66"/>
      <c r="J23" s="67">
        <v>1800</v>
      </c>
      <c r="K23" s="68" t="s">
        <v>312</v>
      </c>
      <c r="L23" s="69">
        <f t="shared" si="0"/>
        <v>13.518</v>
      </c>
      <c r="M23" s="69">
        <f t="shared" si="1"/>
        <v>14.018</v>
      </c>
      <c r="N23" s="68" t="s">
        <v>42</v>
      </c>
      <c r="O23" s="70">
        <f t="shared" si="2"/>
        <v>0.04277</v>
      </c>
      <c r="Q23" s="84"/>
    </row>
    <row r="24" s="2" customFormat="1" customHeight="1" spans="1:17">
      <c r="A24" s="30"/>
      <c r="B24" s="31"/>
      <c r="C24" s="30"/>
      <c r="D24" s="30"/>
      <c r="E24" s="36"/>
      <c r="F24" s="37"/>
      <c r="G24" s="38"/>
      <c r="H24" s="39"/>
      <c r="I24" s="66">
        <v>100</v>
      </c>
      <c r="J24" s="67">
        <v>1437</v>
      </c>
      <c r="K24" s="68" t="s">
        <v>313</v>
      </c>
      <c r="L24" s="69">
        <f t="shared" si="0"/>
        <v>10.79187</v>
      </c>
      <c r="M24" s="69">
        <f t="shared" si="1"/>
        <v>11.29187</v>
      </c>
      <c r="N24" s="68" t="s">
        <v>42</v>
      </c>
      <c r="O24" s="70">
        <f t="shared" si="2"/>
        <v>0.04277</v>
      </c>
      <c r="Q24" s="84"/>
    </row>
    <row r="25" s="2" customFormat="1" customHeight="1" spans="1:17">
      <c r="A25" s="30"/>
      <c r="B25" s="31"/>
      <c r="C25" s="30"/>
      <c r="D25" s="30"/>
      <c r="E25" s="177" t="s">
        <v>70</v>
      </c>
      <c r="F25" s="27" t="s">
        <v>64</v>
      </c>
      <c r="G25" s="28" t="s">
        <v>51</v>
      </c>
      <c r="H25" s="29">
        <v>12837.92</v>
      </c>
      <c r="I25" s="66"/>
      <c r="J25" s="67">
        <v>1860</v>
      </c>
      <c r="K25" s="68" t="s">
        <v>314</v>
      </c>
      <c r="L25" s="69">
        <f t="shared" si="0"/>
        <v>13.9686</v>
      </c>
      <c r="M25" s="69">
        <f t="shared" si="1"/>
        <v>14.4686</v>
      </c>
      <c r="N25" s="68" t="s">
        <v>42</v>
      </c>
      <c r="O25" s="70">
        <f t="shared" si="2"/>
        <v>0.04277</v>
      </c>
      <c r="Q25" s="84">
        <f>H25-1800</f>
        <v>11037.92</v>
      </c>
    </row>
    <row r="26" s="2" customFormat="1" customHeight="1" spans="1:17">
      <c r="A26" s="30"/>
      <c r="B26" s="31"/>
      <c r="C26" s="30"/>
      <c r="D26" s="30"/>
      <c r="E26" s="32"/>
      <c r="F26" s="33"/>
      <c r="G26" s="34"/>
      <c r="H26" s="35"/>
      <c r="I26" s="66"/>
      <c r="J26" s="67">
        <v>1860</v>
      </c>
      <c r="K26" s="68" t="s">
        <v>315</v>
      </c>
      <c r="L26" s="69">
        <f t="shared" si="0"/>
        <v>13.9686</v>
      </c>
      <c r="M26" s="69">
        <f t="shared" si="1"/>
        <v>14.4686</v>
      </c>
      <c r="N26" s="68" t="s">
        <v>42</v>
      </c>
      <c r="O26" s="70">
        <f t="shared" si="2"/>
        <v>0.04277</v>
      </c>
      <c r="Q26" s="84"/>
    </row>
    <row r="27" s="2" customFormat="1" customHeight="1" spans="1:17">
      <c r="A27" s="30"/>
      <c r="B27" s="31"/>
      <c r="C27" s="30"/>
      <c r="D27" s="30"/>
      <c r="E27" s="32"/>
      <c r="F27" s="33"/>
      <c r="G27" s="34"/>
      <c r="H27" s="35"/>
      <c r="I27" s="66"/>
      <c r="J27" s="67">
        <v>1860</v>
      </c>
      <c r="K27" s="68" t="s">
        <v>316</v>
      </c>
      <c r="L27" s="69">
        <f t="shared" si="0"/>
        <v>13.9686</v>
      </c>
      <c r="M27" s="69">
        <f t="shared" si="1"/>
        <v>14.4686</v>
      </c>
      <c r="N27" s="68" t="s">
        <v>42</v>
      </c>
      <c r="O27" s="70">
        <f t="shared" si="2"/>
        <v>0.04277</v>
      </c>
      <c r="Q27" s="84"/>
    </row>
    <row r="28" s="2" customFormat="1" customHeight="1" spans="1:17">
      <c r="A28" s="30"/>
      <c r="B28" s="31"/>
      <c r="C28" s="30"/>
      <c r="D28" s="30"/>
      <c r="E28" s="32"/>
      <c r="F28" s="33"/>
      <c r="G28" s="34"/>
      <c r="H28" s="35"/>
      <c r="I28" s="66"/>
      <c r="J28" s="67">
        <v>1860</v>
      </c>
      <c r="K28" s="68" t="s">
        <v>317</v>
      </c>
      <c r="L28" s="69">
        <f t="shared" si="0"/>
        <v>13.9686</v>
      </c>
      <c r="M28" s="69">
        <f t="shared" si="1"/>
        <v>14.4686</v>
      </c>
      <c r="N28" s="68" t="s">
        <v>42</v>
      </c>
      <c r="O28" s="70">
        <f t="shared" si="2"/>
        <v>0.04277</v>
      </c>
      <c r="Q28" s="84"/>
    </row>
    <row r="29" s="2" customFormat="1" customHeight="1" spans="1:17">
      <c r="A29" s="30"/>
      <c r="B29" s="31"/>
      <c r="C29" s="30"/>
      <c r="D29" s="30"/>
      <c r="E29" s="32"/>
      <c r="F29" s="33"/>
      <c r="G29" s="34"/>
      <c r="H29" s="35"/>
      <c r="I29" s="66"/>
      <c r="J29" s="67">
        <v>1860</v>
      </c>
      <c r="K29" s="68" t="s">
        <v>318</v>
      </c>
      <c r="L29" s="69">
        <f t="shared" si="0"/>
        <v>13.9686</v>
      </c>
      <c r="M29" s="69">
        <f t="shared" si="1"/>
        <v>14.4686</v>
      </c>
      <c r="N29" s="68" t="s">
        <v>42</v>
      </c>
      <c r="O29" s="70">
        <f t="shared" si="2"/>
        <v>0.04277</v>
      </c>
      <c r="Q29" s="84"/>
    </row>
    <row r="30" s="2" customFormat="1" customHeight="1" spans="1:17">
      <c r="A30" s="30"/>
      <c r="B30" s="31"/>
      <c r="C30" s="30"/>
      <c r="D30" s="30"/>
      <c r="E30" s="32"/>
      <c r="F30" s="33"/>
      <c r="G30" s="34"/>
      <c r="H30" s="35"/>
      <c r="I30" s="66"/>
      <c r="J30" s="67">
        <v>1838</v>
      </c>
      <c r="K30" s="68" t="s">
        <v>319</v>
      </c>
      <c r="L30" s="69">
        <f t="shared" si="0"/>
        <v>13.80338</v>
      </c>
      <c r="M30" s="69">
        <f t="shared" si="1"/>
        <v>14.30338</v>
      </c>
      <c r="N30" s="68" t="s">
        <v>42</v>
      </c>
      <c r="O30" s="70">
        <f t="shared" si="2"/>
        <v>0.04277</v>
      </c>
      <c r="Q30" s="84"/>
    </row>
    <row r="31" s="2" customFormat="1" customHeight="1" spans="1:17">
      <c r="A31" s="30"/>
      <c r="B31" s="31"/>
      <c r="C31" s="30"/>
      <c r="D31" s="30"/>
      <c r="E31" s="177" t="s">
        <v>72</v>
      </c>
      <c r="F31" s="27" t="s">
        <v>64</v>
      </c>
      <c r="G31" s="40" t="s">
        <v>54</v>
      </c>
      <c r="H31" s="29">
        <v>11869.72</v>
      </c>
      <c r="I31" s="66"/>
      <c r="J31" s="67">
        <v>1800</v>
      </c>
      <c r="K31" s="68" t="s">
        <v>320</v>
      </c>
      <c r="L31" s="69">
        <f t="shared" si="0"/>
        <v>13.518</v>
      </c>
      <c r="M31" s="69">
        <f t="shared" si="1"/>
        <v>14.018</v>
      </c>
      <c r="N31" s="68" t="s">
        <v>42</v>
      </c>
      <c r="O31" s="70">
        <f t="shared" si="2"/>
        <v>0.04277</v>
      </c>
      <c r="Q31" s="84">
        <f>H31-1800</f>
        <v>10069.72</v>
      </c>
    </row>
    <row r="32" s="2" customFormat="1" customHeight="1" spans="1:17">
      <c r="A32" s="30"/>
      <c r="B32" s="31"/>
      <c r="C32" s="30"/>
      <c r="D32" s="30"/>
      <c r="E32" s="32"/>
      <c r="F32" s="33"/>
      <c r="G32" s="41"/>
      <c r="H32" s="35"/>
      <c r="I32" s="66"/>
      <c r="J32" s="67">
        <v>1800</v>
      </c>
      <c r="K32" s="68" t="s">
        <v>321</v>
      </c>
      <c r="L32" s="69">
        <f t="shared" si="0"/>
        <v>13.518</v>
      </c>
      <c r="M32" s="69">
        <f t="shared" si="1"/>
        <v>14.018</v>
      </c>
      <c r="N32" s="68" t="s">
        <v>42</v>
      </c>
      <c r="O32" s="70">
        <f t="shared" si="2"/>
        <v>0.04277</v>
      </c>
      <c r="Q32" s="84"/>
    </row>
    <row r="33" s="2" customFormat="1" customHeight="1" spans="1:17">
      <c r="A33" s="30"/>
      <c r="B33" s="31"/>
      <c r="C33" s="30"/>
      <c r="D33" s="30"/>
      <c r="E33" s="32"/>
      <c r="F33" s="33"/>
      <c r="G33" s="41"/>
      <c r="H33" s="35"/>
      <c r="I33" s="66"/>
      <c r="J33" s="67">
        <v>1800</v>
      </c>
      <c r="K33" s="68" t="s">
        <v>322</v>
      </c>
      <c r="L33" s="69">
        <f t="shared" si="0"/>
        <v>13.518</v>
      </c>
      <c r="M33" s="69">
        <f t="shared" si="1"/>
        <v>14.018</v>
      </c>
      <c r="N33" s="68" t="s">
        <v>42</v>
      </c>
      <c r="O33" s="70">
        <f t="shared" si="2"/>
        <v>0.04277</v>
      </c>
      <c r="Q33" s="84"/>
    </row>
    <row r="34" s="2" customFormat="1" customHeight="1" spans="1:17">
      <c r="A34" s="30"/>
      <c r="B34" s="31"/>
      <c r="C34" s="30"/>
      <c r="D34" s="30"/>
      <c r="E34" s="32"/>
      <c r="F34" s="33"/>
      <c r="G34" s="41"/>
      <c r="H34" s="35"/>
      <c r="I34" s="66"/>
      <c r="J34" s="67">
        <v>1800</v>
      </c>
      <c r="K34" s="68" t="s">
        <v>323</v>
      </c>
      <c r="L34" s="69">
        <f t="shared" si="0"/>
        <v>13.518</v>
      </c>
      <c r="M34" s="69">
        <f t="shared" si="1"/>
        <v>14.018</v>
      </c>
      <c r="N34" s="68" t="s">
        <v>42</v>
      </c>
      <c r="O34" s="70">
        <f t="shared" si="2"/>
        <v>0.04277</v>
      </c>
      <c r="Q34" s="84"/>
    </row>
    <row r="35" s="2" customFormat="1" customHeight="1" spans="1:17">
      <c r="A35" s="30"/>
      <c r="B35" s="31"/>
      <c r="C35" s="30"/>
      <c r="D35" s="30"/>
      <c r="E35" s="32"/>
      <c r="F35" s="33"/>
      <c r="G35" s="41"/>
      <c r="H35" s="35"/>
      <c r="I35" s="66"/>
      <c r="J35" s="67">
        <v>1800</v>
      </c>
      <c r="K35" s="68" t="s">
        <v>324</v>
      </c>
      <c r="L35" s="69">
        <f t="shared" si="0"/>
        <v>13.518</v>
      </c>
      <c r="M35" s="69">
        <f t="shared" si="1"/>
        <v>14.018</v>
      </c>
      <c r="N35" s="68" t="s">
        <v>42</v>
      </c>
      <c r="O35" s="70">
        <f t="shared" si="2"/>
        <v>0.04277</v>
      </c>
      <c r="Q35" s="84"/>
    </row>
    <row r="36" s="2" customFormat="1" customHeight="1" spans="1:17">
      <c r="A36" s="30"/>
      <c r="B36" s="31"/>
      <c r="C36" s="30"/>
      <c r="D36" s="30"/>
      <c r="E36" s="36"/>
      <c r="F36" s="37"/>
      <c r="G36" s="42"/>
      <c r="H36" s="39"/>
      <c r="I36" s="66">
        <v>100</v>
      </c>
      <c r="J36" s="67">
        <v>1170</v>
      </c>
      <c r="K36" s="68" t="s">
        <v>325</v>
      </c>
      <c r="L36" s="69">
        <f t="shared" si="0"/>
        <v>8.7867</v>
      </c>
      <c r="M36" s="69">
        <f t="shared" si="1"/>
        <v>9.2867</v>
      </c>
      <c r="N36" s="68" t="s">
        <v>42</v>
      </c>
      <c r="O36" s="70">
        <f t="shared" si="2"/>
        <v>0.04277</v>
      </c>
      <c r="Q36" s="84"/>
    </row>
    <row r="37" s="2" customFormat="1" customHeight="1" spans="1:17">
      <c r="A37" s="30"/>
      <c r="B37" s="31"/>
      <c r="C37" s="30"/>
      <c r="D37" s="30"/>
      <c r="E37" s="177" t="s">
        <v>74</v>
      </c>
      <c r="F37" s="27" t="s">
        <v>64</v>
      </c>
      <c r="G37" s="40" t="s">
        <v>57</v>
      </c>
      <c r="H37" s="29">
        <v>7715.73</v>
      </c>
      <c r="I37" s="66"/>
      <c r="J37" s="67">
        <v>1800</v>
      </c>
      <c r="K37" s="68" t="s">
        <v>326</v>
      </c>
      <c r="L37" s="69">
        <f t="shared" si="0"/>
        <v>13.518</v>
      </c>
      <c r="M37" s="69">
        <f t="shared" si="1"/>
        <v>14.018</v>
      </c>
      <c r="N37" s="68" t="s">
        <v>42</v>
      </c>
      <c r="O37" s="70">
        <f t="shared" si="2"/>
        <v>0.04277</v>
      </c>
      <c r="Q37" s="84">
        <f>H37-1800</f>
        <v>5915.73</v>
      </c>
    </row>
    <row r="38" s="2" customFormat="1" customHeight="1" spans="1:17">
      <c r="A38" s="30"/>
      <c r="B38" s="31"/>
      <c r="C38" s="30"/>
      <c r="D38" s="30"/>
      <c r="E38" s="32"/>
      <c r="F38" s="33"/>
      <c r="G38" s="41"/>
      <c r="H38" s="35"/>
      <c r="I38" s="66"/>
      <c r="J38" s="67">
        <v>1800</v>
      </c>
      <c r="K38" s="68" t="s">
        <v>327</v>
      </c>
      <c r="L38" s="69">
        <f t="shared" ref="L38:L40" si="3">J38*0.00751</f>
        <v>13.518</v>
      </c>
      <c r="M38" s="69">
        <f t="shared" si="1"/>
        <v>14.018</v>
      </c>
      <c r="N38" s="68" t="s">
        <v>42</v>
      </c>
      <c r="O38" s="70">
        <f t="shared" ref="O38:O40" si="4">0.7*0.26*0.235</f>
        <v>0.04277</v>
      </c>
      <c r="Q38" s="84"/>
    </row>
    <row r="39" s="2" customFormat="1" customHeight="1" spans="1:17">
      <c r="A39" s="30"/>
      <c r="B39" s="31"/>
      <c r="C39" s="30"/>
      <c r="D39" s="30"/>
      <c r="E39" s="32"/>
      <c r="F39" s="33"/>
      <c r="G39" s="41"/>
      <c r="H39" s="35"/>
      <c r="I39" s="66"/>
      <c r="J39" s="67">
        <v>1800</v>
      </c>
      <c r="K39" s="68" t="s">
        <v>328</v>
      </c>
      <c r="L39" s="69">
        <f t="shared" si="3"/>
        <v>13.518</v>
      </c>
      <c r="M39" s="69">
        <f t="shared" si="1"/>
        <v>14.018</v>
      </c>
      <c r="N39" s="68" t="s">
        <v>42</v>
      </c>
      <c r="O39" s="70">
        <f t="shared" si="4"/>
        <v>0.04277</v>
      </c>
      <c r="Q39" s="84"/>
    </row>
    <row r="40" s="2" customFormat="1" customHeight="1" spans="1:17">
      <c r="A40" s="30"/>
      <c r="B40" s="31"/>
      <c r="C40" s="30"/>
      <c r="D40" s="30"/>
      <c r="E40" s="36"/>
      <c r="F40" s="37"/>
      <c r="G40" s="42"/>
      <c r="H40" s="39"/>
      <c r="I40" s="66">
        <v>100</v>
      </c>
      <c r="J40" s="67">
        <v>616</v>
      </c>
      <c r="K40" s="68" t="s">
        <v>329</v>
      </c>
      <c r="L40" s="69">
        <f t="shared" si="3"/>
        <v>4.62616</v>
      </c>
      <c r="M40" s="69">
        <f t="shared" si="1"/>
        <v>5.12616</v>
      </c>
      <c r="N40" s="68" t="s">
        <v>42</v>
      </c>
      <c r="O40" s="70">
        <f t="shared" si="4"/>
        <v>0.04277</v>
      </c>
      <c r="Q40" s="84"/>
    </row>
    <row r="41" s="2" customFormat="1" customHeight="1" spans="1:17">
      <c r="A41" s="43"/>
      <c r="B41" s="44"/>
      <c r="C41" s="43"/>
      <c r="D41" s="43"/>
      <c r="E41" s="43"/>
      <c r="F41" s="45"/>
      <c r="G41" s="46"/>
      <c r="H41" s="47"/>
      <c r="I41" s="71"/>
      <c r="J41" s="72"/>
      <c r="K41" s="73"/>
      <c r="L41" s="74"/>
      <c r="M41" s="74"/>
      <c r="N41" s="75"/>
      <c r="O41" s="76"/>
      <c r="Q41" s="84"/>
    </row>
    <row r="42" s="2" customFormat="1" customHeight="1" spans="1:17">
      <c r="A42" s="48"/>
      <c r="B42" s="49"/>
      <c r="C42" s="48"/>
      <c r="D42" s="48"/>
      <c r="E42" s="48"/>
      <c r="F42" s="50"/>
      <c r="G42" s="51"/>
      <c r="H42" s="52"/>
      <c r="I42" s="77"/>
      <c r="J42" s="78">
        <f>SUM(J8:J41)</f>
        <v>56772</v>
      </c>
      <c r="K42" s="79" t="s">
        <v>330</v>
      </c>
      <c r="L42" s="80">
        <f>SUM(L8:L41)</f>
        <v>426.35772</v>
      </c>
      <c r="M42" s="80">
        <f>SUM(M8:M41)</f>
        <v>442.85772</v>
      </c>
      <c r="N42" s="81"/>
      <c r="O42" s="63">
        <f>SUM(O8:O41)</f>
        <v>1.41141</v>
      </c>
      <c r="Q42" s="84"/>
    </row>
    <row r="43" s="1" customFormat="1" spans="9:17">
      <c r="I43" s="3"/>
      <c r="J43" s="82"/>
      <c r="K43" s="83"/>
      <c r="L43" s="5"/>
      <c r="M43" s="5"/>
      <c r="O43" s="6"/>
      <c r="Q43" s="4"/>
    </row>
    <row r="45" s="1" customFormat="1" spans="9:17">
      <c r="I45" s="59"/>
      <c r="J45" s="4"/>
      <c r="L45" s="5"/>
      <c r="M45" s="5"/>
      <c r="O45" s="6"/>
      <c r="Q45" s="4"/>
    </row>
  </sheetData>
  <mergeCells count="31">
    <mergeCell ref="A1:N1"/>
    <mergeCell ref="A2:N2"/>
    <mergeCell ref="G3:H3"/>
    <mergeCell ref="A8:A37"/>
    <mergeCell ref="B8:B37"/>
    <mergeCell ref="C8:C37"/>
    <mergeCell ref="D8:D37"/>
    <mergeCell ref="E8:E10"/>
    <mergeCell ref="E11:E16"/>
    <mergeCell ref="E17:E24"/>
    <mergeCell ref="E25:E30"/>
    <mergeCell ref="E31:E36"/>
    <mergeCell ref="E37:E40"/>
    <mergeCell ref="F8:F10"/>
    <mergeCell ref="F11:F16"/>
    <mergeCell ref="F17:F24"/>
    <mergeCell ref="F25:F30"/>
    <mergeCell ref="F31:F36"/>
    <mergeCell ref="F37:F40"/>
    <mergeCell ref="G8:G10"/>
    <mergeCell ref="G11:G16"/>
    <mergeCell ref="G17:G24"/>
    <mergeCell ref="G25:G30"/>
    <mergeCell ref="G31:G36"/>
    <mergeCell ref="G37:G40"/>
    <mergeCell ref="H8:H10"/>
    <mergeCell ref="H11:H16"/>
    <mergeCell ref="H17:H24"/>
    <mergeCell ref="H25:H30"/>
    <mergeCell ref="H31:H36"/>
    <mergeCell ref="H37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送货单7月30号</vt:lpstr>
      <vt:lpstr>送货单8月3号</vt:lpstr>
      <vt:lpstr>送货单8月4号</vt:lpstr>
      <vt:lpstr>送货单8月5号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2025-08-05T07:19:19Z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75BBD75560DA49D480287DF11AEA9925_13</vt:lpwstr>
  </property>
  <property fmtid="{D5CDD505-2E9C-101B-9397-08002B2CF9AE}" pid="4" name="commondata">
    <vt:lpwstr>eyJoZGlkIjoiOTQ5YTg3MzFiNTU1YmJjMDc5NWJjZjQzMGI5ZTIwZDEifQ==</vt:lpwstr>
  </property>
</Properties>
</file>