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<sst xmlns="http://schemas.openxmlformats.org/spreadsheetml/2006/main" count="52" uniqueCount="51">
  <si>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</si>
  <si>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</si>
  <si>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</si>
  <si>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ZY202434469733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</si>
  <si>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</si>
  <si>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</si>
  <si>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</si>
  <si>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</si>
  <si>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</si>
  <si>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</si>
  <si>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</si>
  <si>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</si>
  <si>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</si>
  <si>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</si>
  <si>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</si>
  <si>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</si>
  <si>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</si>
  <si>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</si>
  <si>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</si>
  <si>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</si>
  <si>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</si>
  <si>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</si>
  <si>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</si>
  <si>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</si>
  <si>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</si>
  <si>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</si>
  <si>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</si>
  <si>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总重</t>
  </si>
  <si>
    <t xml:space="preserve">P25081543  </t>
  </si>
  <si>
    <t>YBP105 白色吊粒</t>
  </si>
  <si>
    <t xml:space="preserve">S25080638 </t>
  </si>
  <si>
    <t>MAYORAL 款</t>
  </si>
  <si>
    <t>18.5CM</t>
  </si>
  <si>
    <t>30*37*30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</si>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</sst>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9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7" fillId="13" borderId="23" applyNumberFormat="0" applyAlignment="0" applyProtection="0">
      <alignment vertical="center"/>
    </xf>
    <xf numFmtId="0" fontId="38" fillId="13" borderId="19" applyNumberFormat="0" applyAlignment="0" applyProtection="0">
      <alignment vertical="center"/>
    </xf>
    <xf numFmtId="0" fontId="39" fillId="14" borderId="24" applyNumberForma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7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6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6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7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7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0" fontId="0" fillId="0" borderId="14" xfId="0" applyBorder="1">
      <alignment vertical="center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4" fillId="0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tabSelected="1" workbookViewId="0">
      <selection activeCell="D9" sqref="D9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45887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3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  <c r="M6" s="63"/>
    </row>
    <row r="7" ht="24" customHeight="1" spans="1:13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4" t="s">
        <v>12</v>
      </c>
      <c r="K7" s="64" t="s">
        <v>13</v>
      </c>
      <c r="L7" s="36" t="s">
        <v>14</v>
      </c>
      <c r="M7" s="63"/>
    </row>
    <row r="8" ht="24" customHeight="1" spans="1:13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5" t="s">
        <v>23</v>
      </c>
      <c r="J8" s="66" t="s">
        <v>24</v>
      </c>
      <c r="K8" s="66" t="s">
        <v>25</v>
      </c>
      <c r="L8" s="40" t="s">
        <v>26</v>
      </c>
      <c r="M8" s="40" t="s">
        <v>27</v>
      </c>
    </row>
    <row r="9" s="19" customFormat="1" ht="42" customHeight="1" spans="1:13">
      <c r="A9" s="44" t="s">
        <v>28</v>
      </c>
      <c r="B9" s="45" t="s">
        <v>29</v>
      </c>
      <c r="C9" s="46" t="s">
        <v>30</v>
      </c>
      <c r="D9" s="47" t="s">
        <v>31</v>
      </c>
      <c r="E9" s="48" t="s">
        <v>32</v>
      </c>
      <c r="F9" s="49">
        <f>30000*5</f>
        <v>150000</v>
      </c>
      <c r="G9" s="50">
        <f>+F9*0.03</f>
        <v>4500</v>
      </c>
      <c r="H9" s="50">
        <f>+F9+G9</f>
        <v>154500</v>
      </c>
      <c r="I9" s="67">
        <v>5</v>
      </c>
      <c r="J9" s="68">
        <v>14.02</v>
      </c>
      <c r="K9" s="69">
        <v>14.6</v>
      </c>
      <c r="L9" s="67" t="s">
        <v>33</v>
      </c>
      <c r="M9" s="67">
        <f>K9*I9</f>
        <v>73</v>
      </c>
    </row>
    <row r="10" ht="42" customHeight="1" spans="1:13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  <c r="M10" s="63"/>
    </row>
    <row r="11" ht="42" customHeight="1" spans="1:13">
      <c r="A11" s="44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  <c r="M11" s="63"/>
    </row>
    <row r="12" ht="24" customHeight="1" spans="1:13">
      <c r="A12" s="52"/>
      <c r="B12" s="45"/>
      <c r="C12" s="51"/>
      <c r="D12" s="52"/>
      <c r="E12" s="52"/>
      <c r="F12" s="53"/>
      <c r="G12" s="54"/>
      <c r="H12" s="54"/>
      <c r="I12" s="54"/>
      <c r="J12" s="54"/>
      <c r="K12" s="54"/>
      <c r="L12" s="54"/>
      <c r="M12" s="63"/>
    </row>
    <row r="13" ht="24" customHeight="1" spans="1:13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  <c r="M13" s="63"/>
    </row>
    <row r="14" ht="24" customHeight="1" spans="1:13">
      <c r="A14" s="52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  <c r="M14" s="63"/>
    </row>
    <row r="15" ht="24" customHeight="1" spans="1:13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  <c r="M15" s="63"/>
    </row>
    <row r="16" ht="24" customHeight="1" spans="1:13">
      <c r="A16" s="53"/>
      <c r="B16" s="45"/>
      <c r="C16" s="51"/>
      <c r="D16" s="52"/>
      <c r="E16" s="52"/>
      <c r="F16" s="53"/>
      <c r="G16" s="55"/>
      <c r="H16" s="55"/>
      <c r="I16" s="55"/>
      <c r="J16" s="55"/>
      <c r="K16" s="55"/>
      <c r="L16" s="54"/>
      <c r="M16" s="63"/>
    </row>
    <row r="17" ht="24" customHeight="1" spans="1:13">
      <c r="A17" s="53"/>
      <c r="B17" s="56"/>
      <c r="C17" s="51"/>
      <c r="D17" s="52"/>
      <c r="E17" s="52"/>
      <c r="F17" s="53"/>
      <c r="G17" s="55"/>
      <c r="H17" s="55"/>
      <c r="I17" s="55"/>
      <c r="J17" s="55"/>
      <c r="K17" s="55"/>
      <c r="L17" s="54"/>
      <c r="M17" s="63"/>
    </row>
    <row r="18" ht="15" spans="1:13">
      <c r="A18" s="54" t="s">
        <v>34</v>
      </c>
      <c r="B18" s="54"/>
      <c r="C18" s="57"/>
      <c r="D18" s="55"/>
      <c r="E18" s="55"/>
      <c r="F18" s="58">
        <f>SUM(F9:F17)</f>
        <v>150000</v>
      </c>
      <c r="G18" s="58">
        <f>SUM(G9:G17)</f>
        <v>4500</v>
      </c>
      <c r="H18" s="58">
        <f>SUM(H9:H17)</f>
        <v>154500</v>
      </c>
      <c r="I18" s="70"/>
      <c r="J18" s="70">
        <f>SUM(J9:J17)</f>
        <v>14.02</v>
      </c>
      <c r="K18" s="70">
        <f>SUM(K9:K17)</f>
        <v>14.6</v>
      </c>
      <c r="L18" s="70" t="str">
        <f>+L9</f>
        <v>30*37*30</v>
      </c>
      <c r="M18" s="70">
        <f>SUM(M9)</f>
        <v>73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35</v>
      </c>
      <c r="B2" s="6"/>
      <c r="C2" s="7"/>
    </row>
    <row r="3" s="1" customFormat="1" ht="41" customHeight="1" spans="1:3">
      <c r="A3" s="5" t="s">
        <v>36</v>
      </c>
      <c r="B3" s="8" t="s">
        <v>37</v>
      </c>
      <c r="C3" s="9" t="s">
        <v>38</v>
      </c>
    </row>
    <row r="4" s="1" customFormat="1" ht="41" customHeight="1" spans="1:3">
      <c r="A4" s="5" t="s">
        <v>39</v>
      </c>
      <c r="B4" s="10" t="str">
        <f>+箱单!D9</f>
        <v>MAYORAL 款</v>
      </c>
      <c r="C4" s="11"/>
    </row>
    <row r="5" s="1" customFormat="1" ht="41" customHeight="1" spans="1:3">
      <c r="A5" s="5" t="s">
        <v>40</v>
      </c>
      <c r="B5" s="12" t="str">
        <f>+箱单!B9</f>
        <v>YBP105 白色吊粒</v>
      </c>
      <c r="C5" s="13" t="s">
        <v>41</v>
      </c>
    </row>
    <row r="6" s="1" customFormat="1" ht="41" customHeight="1" spans="1:3">
      <c r="A6" s="5" t="s">
        <v>42</v>
      </c>
      <c r="B6" s="10" t="s">
        <v>43</v>
      </c>
      <c r="C6" s="14" t="str">
        <f>[1]箱单!I7</f>
        <v>1/1</v>
      </c>
    </row>
    <row r="7" s="1" customFormat="1" ht="41" customHeight="1" spans="1:3">
      <c r="A7" s="5" t="s">
        <v>44</v>
      </c>
      <c r="B7" s="15">
        <f>+箱单!H18</f>
        <v>154500</v>
      </c>
      <c r="C7" s="14"/>
    </row>
    <row r="8" s="1" customFormat="1" ht="41" customHeight="1" spans="1:3">
      <c r="A8" s="5" t="s">
        <v>45</v>
      </c>
      <c r="B8" s="12" t="str">
        <f>+箱单!L18</f>
        <v>30*37*30</v>
      </c>
      <c r="C8" s="16" t="s">
        <v>46</v>
      </c>
    </row>
    <row r="9" s="1" customFormat="1" ht="41" customHeight="1" spans="1:3">
      <c r="A9" s="5" t="s">
        <v>47</v>
      </c>
      <c r="B9" s="17">
        <f>+箱单!K18</f>
        <v>14.6</v>
      </c>
      <c r="C9" s="18" t="s">
        <v>48</v>
      </c>
    </row>
    <row r="10" s="1" customFormat="1" ht="41" customHeight="1" spans="1:3">
      <c r="A10" s="5" t="s">
        <v>49</v>
      </c>
      <c r="B10" s="10">
        <f>箱单!J18</f>
        <v>14.02</v>
      </c>
      <c r="C10" s="18"/>
    </row>
    <row r="11" s="1" customFormat="1" ht="41" customHeight="1" spans="1:3">
      <c r="A11" s="5" t="s">
        <v>50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2025-08-20T02:12:15Z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935349D3D5A043ECAA97447EF7D8461D_13</vt:lpwstr>
  </property>
</Properties>
</file>