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Y97745N-CSSH15008515 " sheetId="8" r:id="rId1"/>
    <sheet name="ZY97745N-CSSH15008515 备用29号寄快递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<sst xmlns="http://schemas.openxmlformats.org/spreadsheetml/2006/main" count="175" uniqueCount="66">
  <si>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</si>
  <si>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</si>
  <si>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</si>
  <si>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2025.8.30</t>
  </si>
  <si>
    <t>台湾单绿色胶带</t>
  </si>
  <si>
    <t>车牌</t>
  </si>
  <si>
    <t>浙A195L9
15267912583</t>
  </si>
  <si>
    <r>
      <rPr>
        <sz val="10"/>
        <color rgb="FF000000"/>
        <rFont val="宋体"/>
        <charset val="134"/>
      </rPr>
      <t>浙江省 绍兴市 柯桥区 迎海路与兴滨路中石化对面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滨海港园区内</t>
    </r>
    <r>
      <rPr>
        <sz val="10"/>
        <color rgb="FF000000"/>
        <rFont val="Times New Roman"/>
        <charset val="134"/>
      </rPr>
      <t>126-131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)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</si>
  <si>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</si>
  <si>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</si>
  <si>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</si>
  <si>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</si>
  <si>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</si>
  <si>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</si>
  <si>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</si>
  <si>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</si>
  <si>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</si>
  <si>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</si>
  <si>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</si>
  <si>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</si>
  <si>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</si>
  <si>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</si>
  <si>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</si>
  <si>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</si>
  <si>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</si>
  <si>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</si>
  <si>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</si>
  <si>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</si>
  <si>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</si>
  <si>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</si>
  <si>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</si>
  <si>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</si>
  <si>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</si>
  <si>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</si>
  <si>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</si>
  <si>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</si>
  <si>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P25082619                                          </t>
  </si>
  <si>
    <t>ZY97745N-CSSH15008515 &amp; IVORY</t>
  </si>
  <si>
    <t xml:space="preserve">S25081104  </t>
  </si>
  <si>
    <t>米白色腰封</t>
  </si>
  <si>
    <t>S</t>
  </si>
  <si>
    <t>‘1/4</t>
  </si>
  <si>
    <t>700*260*205</t>
  </si>
  <si>
    <t>M</t>
  </si>
  <si>
    <t>L</t>
  </si>
  <si>
    <t>XL</t>
  </si>
  <si>
    <t xml:space="preserve">P25082619                               </t>
  </si>
  <si>
    <t>ZY97745N-CSSH15008515 &amp; MAROON</t>
  </si>
  <si>
    <t>酒红色腰封</t>
  </si>
  <si>
    <t>‘2/4</t>
  </si>
  <si>
    <t xml:space="preserve">P25082619                          </t>
  </si>
  <si>
    <t>ZY97745N-CSSH15008515 &amp; TAUPE</t>
  </si>
  <si>
    <t>灰褐色腰封</t>
  </si>
  <si>
    <t>‘3/4</t>
  </si>
  <si>
    <t xml:space="preserve">P25082619                       </t>
  </si>
  <si>
    <t>SIZE BAND</t>
  </si>
  <si>
    <t>尺码条</t>
  </si>
  <si>
    <t>‘4/4</t>
  </si>
  <si>
    <t>760*260*205</t>
  </si>
  <si>
    <t>圆贴</t>
  </si>
  <si>
    <t>4箱</t>
  </si>
  <si>
    <t>2025.8.29</t>
  </si>
  <si>
    <t>快递单号</t>
  </si>
  <si>
    <t>‘1/1</t>
  </si>
  <si>
    <t>透明圆贴</t>
  </si>
  <si>
    <t>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</si>
</sst>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5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sz val="10"/>
      <color rgb="FF000000"/>
      <name val="宋体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52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79" fontId="15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10" fillId="0" borderId="7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80" fontId="17" fillId="0" borderId="8" xfId="0" applyNumberFormat="1" applyFont="1" applyBorder="1" applyAlignment="1">
      <alignment horizontal="center" vertical="center" wrapText="1"/>
    </xf>
    <xf numFmtId="176" fontId="17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80" fontId="17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3" fillId="0" borderId="4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179" fontId="15" fillId="0" borderId="3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180" fontId="17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180" fontId="17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/>
    </xf>
    <xf numFmtId="180" fontId="17" fillId="0" borderId="6" xfId="0" applyNumberFormat="1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1619250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1619250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P16" sqref="P16"/>
    </sheetView>
  </sheetViews>
  <sheetFormatPr defaultColWidth="18" defaultRowHeight="15"/>
  <cols>
    <col min="1" max="1" width="9.875" style="1" customWidth="1"/>
    <col min="2" max="2" width="24.875" style="1" customWidth="1"/>
    <col min="3" max="3" width="8.375" style="1" customWidth="1"/>
    <col min="4" max="4" width="10.875" style="1" customWidth="1"/>
    <col min="5" max="5" width="16.3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9"/>
      <c r="J1" s="49"/>
      <c r="K1" s="78"/>
      <c r="L1" s="78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9"/>
      <c r="L2" s="79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8"/>
      <c r="J3" s="48"/>
      <c r="K3" s="4"/>
      <c r="L3" s="4"/>
    </row>
    <row r="4" s="1" customFormat="1" ht="39" customHeight="1" spans="2:14">
      <c r="B4" s="69" t="s">
        <v>4</v>
      </c>
      <c r="D4" s="70" t="s">
        <v>5</v>
      </c>
      <c r="E4" s="71" t="s">
        <v>6</v>
      </c>
      <c r="F4" s="12"/>
      <c r="G4" s="13"/>
      <c r="H4" s="72" t="s">
        <v>7</v>
      </c>
      <c r="I4" s="72"/>
      <c r="J4" s="72"/>
      <c r="K4" s="72"/>
      <c r="L4" s="72"/>
      <c r="M4" s="72"/>
      <c r="N4" s="72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8</v>
      </c>
      <c r="B6" s="16" t="s">
        <v>9</v>
      </c>
      <c r="C6" s="16" t="s">
        <v>10</v>
      </c>
      <c r="D6" s="16" t="s">
        <v>11</v>
      </c>
      <c r="E6" s="17" t="s">
        <v>12</v>
      </c>
      <c r="F6" s="17" t="s">
        <v>13</v>
      </c>
      <c r="G6" s="18" t="s">
        <v>14</v>
      </c>
      <c r="H6" s="18" t="s">
        <v>15</v>
      </c>
      <c r="I6" s="51" t="s">
        <v>16</v>
      </c>
      <c r="J6" s="22" t="s">
        <v>17</v>
      </c>
      <c r="K6" s="52" t="s">
        <v>18</v>
      </c>
      <c r="L6" s="52" t="s">
        <v>19</v>
      </c>
      <c r="M6" s="16" t="s">
        <v>20</v>
      </c>
      <c r="N6" s="53" t="s">
        <v>21</v>
      </c>
    </row>
    <row r="7" s="2" customFormat="1" ht="32.25" customHeight="1" spans="1:14">
      <c r="A7" s="15" t="s">
        <v>22</v>
      </c>
      <c r="B7" s="19" t="s">
        <v>23</v>
      </c>
      <c r="C7" s="20" t="s">
        <v>24</v>
      </c>
      <c r="D7" s="21" t="s">
        <v>25</v>
      </c>
      <c r="E7" s="22" t="s">
        <v>26</v>
      </c>
      <c r="F7" s="22" t="s">
        <v>27</v>
      </c>
      <c r="G7" s="18" t="s">
        <v>28</v>
      </c>
      <c r="H7" s="18" t="s">
        <v>29</v>
      </c>
      <c r="I7" s="54" t="s">
        <v>30</v>
      </c>
      <c r="J7" s="55" t="s">
        <v>31</v>
      </c>
      <c r="K7" s="52" t="s">
        <v>32</v>
      </c>
      <c r="L7" s="52" t="s">
        <v>33</v>
      </c>
      <c r="M7" s="16" t="s">
        <v>34</v>
      </c>
      <c r="N7" s="53" t="s">
        <v>35</v>
      </c>
    </row>
    <row r="8" s="2" customFormat="1" customHeight="1" spans="1:14">
      <c r="A8" s="23" t="s">
        <v>36</v>
      </c>
      <c r="B8" s="24" t="s">
        <v>37</v>
      </c>
      <c r="C8" s="23"/>
      <c r="D8" s="25" t="s">
        <v>38</v>
      </c>
      <c r="E8" s="26" t="s">
        <v>39</v>
      </c>
      <c r="F8" s="27" t="s">
        <v>40</v>
      </c>
      <c r="G8" s="28">
        <v>378</v>
      </c>
      <c r="H8" s="29">
        <v>20</v>
      </c>
      <c r="I8" s="56">
        <f>G8+G9+G10+G11+H8+H9+H10+H11</f>
        <v>2096</v>
      </c>
      <c r="J8" s="56" t="s">
        <v>41</v>
      </c>
      <c r="K8" s="80">
        <f>I8*0.00656</f>
        <v>13.74976</v>
      </c>
      <c r="L8" s="80">
        <f>K8+0.5</f>
        <v>14.24976</v>
      </c>
      <c r="M8" s="81" t="s">
        <v>42</v>
      </c>
      <c r="N8" s="82">
        <f>0.7*0.26*0.205</f>
        <v>0.03731</v>
      </c>
    </row>
    <row r="9" s="2" customFormat="1" customHeight="1" spans="1:14">
      <c r="A9" s="30"/>
      <c r="B9" s="31"/>
      <c r="C9" s="30"/>
      <c r="D9" s="32"/>
      <c r="E9" s="33"/>
      <c r="F9" s="27" t="s">
        <v>43</v>
      </c>
      <c r="G9" s="36">
        <v>756</v>
      </c>
      <c r="H9" s="29">
        <v>20</v>
      </c>
      <c r="I9" s="60"/>
      <c r="J9" s="60"/>
      <c r="K9" s="83"/>
      <c r="L9" s="83"/>
      <c r="M9" s="84"/>
      <c r="N9" s="85"/>
    </row>
    <row r="10" s="2" customFormat="1" customHeight="1" spans="1:14">
      <c r="A10" s="30"/>
      <c r="B10" s="31"/>
      <c r="C10" s="30"/>
      <c r="D10" s="32"/>
      <c r="E10" s="33"/>
      <c r="F10" s="27" t="s">
        <v>44</v>
      </c>
      <c r="G10" s="36">
        <v>630</v>
      </c>
      <c r="H10" s="29">
        <v>20</v>
      </c>
      <c r="I10" s="60"/>
      <c r="J10" s="60"/>
      <c r="K10" s="83"/>
      <c r="L10" s="83"/>
      <c r="M10" s="84"/>
      <c r="N10" s="85"/>
    </row>
    <row r="11" s="2" customFormat="1" customHeight="1" spans="1:14">
      <c r="A11" s="30"/>
      <c r="B11" s="31"/>
      <c r="C11" s="30"/>
      <c r="D11" s="32"/>
      <c r="E11" s="34"/>
      <c r="F11" s="35" t="s">
        <v>45</v>
      </c>
      <c r="G11" s="36">
        <v>252</v>
      </c>
      <c r="H11" s="29">
        <v>20</v>
      </c>
      <c r="I11" s="62"/>
      <c r="J11" s="62"/>
      <c r="K11" s="86"/>
      <c r="L11" s="86"/>
      <c r="M11" s="84"/>
      <c r="N11" s="87"/>
    </row>
    <row r="12" s="2" customFormat="1" customHeight="1" spans="1:14">
      <c r="A12" s="23" t="s">
        <v>46</v>
      </c>
      <c r="B12" s="24" t="s">
        <v>47</v>
      </c>
      <c r="C12" s="23"/>
      <c r="D12" s="25" t="s">
        <v>38</v>
      </c>
      <c r="E12" s="26" t="s">
        <v>48</v>
      </c>
      <c r="F12" s="27" t="s">
        <v>40</v>
      </c>
      <c r="G12" s="28">
        <v>252</v>
      </c>
      <c r="H12" s="29">
        <v>20</v>
      </c>
      <c r="I12" s="56">
        <f>G12+G13+G14+G15+H12+H13+H14+H15</f>
        <v>1340</v>
      </c>
      <c r="J12" s="56" t="s">
        <v>49</v>
      </c>
      <c r="K12" s="80">
        <f>I12*0.00656</f>
        <v>8.7904</v>
      </c>
      <c r="L12" s="80">
        <f>K12+0.5</f>
        <v>9.2904</v>
      </c>
      <c r="M12" s="81" t="s">
        <v>42</v>
      </c>
      <c r="N12" s="82">
        <f>0.7*0.26*0.205</f>
        <v>0.03731</v>
      </c>
    </row>
    <row r="13" s="2" customFormat="1" customHeight="1" spans="1:14">
      <c r="A13" s="30"/>
      <c r="B13" s="31"/>
      <c r="C13" s="30"/>
      <c r="D13" s="32"/>
      <c r="E13" s="33"/>
      <c r="F13" s="27" t="s">
        <v>43</v>
      </c>
      <c r="G13" s="36">
        <v>378</v>
      </c>
      <c r="H13" s="29">
        <v>20</v>
      </c>
      <c r="I13" s="60"/>
      <c r="J13" s="60"/>
      <c r="K13" s="83"/>
      <c r="L13" s="83"/>
      <c r="M13" s="84"/>
      <c r="N13" s="85"/>
    </row>
    <row r="14" s="2" customFormat="1" customHeight="1" spans="1:14">
      <c r="A14" s="30"/>
      <c r="B14" s="31"/>
      <c r="C14" s="30"/>
      <c r="D14" s="32"/>
      <c r="E14" s="33"/>
      <c r="F14" s="27" t="s">
        <v>44</v>
      </c>
      <c r="G14" s="36">
        <v>252</v>
      </c>
      <c r="H14" s="29">
        <v>20</v>
      </c>
      <c r="I14" s="60"/>
      <c r="J14" s="60"/>
      <c r="K14" s="83"/>
      <c r="L14" s="83"/>
      <c r="M14" s="84"/>
      <c r="N14" s="85"/>
    </row>
    <row r="15" s="2" customFormat="1" customHeight="1" spans="1:14">
      <c r="A15" s="30"/>
      <c r="B15" s="31"/>
      <c r="C15" s="30"/>
      <c r="D15" s="32"/>
      <c r="E15" s="34"/>
      <c r="F15" s="35" t="s">
        <v>45</v>
      </c>
      <c r="G15" s="36">
        <v>378</v>
      </c>
      <c r="H15" s="29">
        <v>20</v>
      </c>
      <c r="I15" s="62"/>
      <c r="J15" s="62"/>
      <c r="K15" s="86"/>
      <c r="L15" s="86"/>
      <c r="M15" s="84"/>
      <c r="N15" s="87"/>
    </row>
    <row r="16" s="2" customFormat="1" customHeight="1" spans="1:14">
      <c r="A16" s="23" t="s">
        <v>50</v>
      </c>
      <c r="B16" s="24" t="s">
        <v>51</v>
      </c>
      <c r="C16" s="23"/>
      <c r="D16" s="25" t="s">
        <v>38</v>
      </c>
      <c r="E16" s="26" t="s">
        <v>52</v>
      </c>
      <c r="F16" s="27" t="s">
        <v>40</v>
      </c>
      <c r="G16" s="28">
        <v>252</v>
      </c>
      <c r="H16" s="29">
        <v>5</v>
      </c>
      <c r="I16" s="56">
        <f>G16+G17+G18+G19+H16+H17+H18+H19</f>
        <v>1280</v>
      </c>
      <c r="J16" s="56" t="s">
        <v>53</v>
      </c>
      <c r="K16" s="80">
        <f>I16*0.00656</f>
        <v>8.3968</v>
      </c>
      <c r="L16" s="80">
        <f>K16+0.5</f>
        <v>8.8968</v>
      </c>
      <c r="M16" s="81" t="s">
        <v>42</v>
      </c>
      <c r="N16" s="82">
        <f>0.7*0.26*0.205</f>
        <v>0.03731</v>
      </c>
    </row>
    <row r="17" s="2" customFormat="1" customHeight="1" spans="1:14">
      <c r="A17" s="30"/>
      <c r="B17" s="31"/>
      <c r="C17" s="30"/>
      <c r="D17" s="32"/>
      <c r="E17" s="33"/>
      <c r="F17" s="27" t="s">
        <v>43</v>
      </c>
      <c r="G17" s="29">
        <v>252</v>
      </c>
      <c r="H17" s="29">
        <v>5</v>
      </c>
      <c r="I17" s="60"/>
      <c r="J17" s="60"/>
      <c r="K17" s="83"/>
      <c r="L17" s="83"/>
      <c r="M17" s="84"/>
      <c r="N17" s="85"/>
    </row>
    <row r="18" s="2" customFormat="1" customHeight="1" spans="1:14">
      <c r="A18" s="30"/>
      <c r="B18" s="31"/>
      <c r="C18" s="30"/>
      <c r="D18" s="32"/>
      <c r="E18" s="33"/>
      <c r="F18" s="27" t="s">
        <v>44</v>
      </c>
      <c r="G18" s="29">
        <v>504</v>
      </c>
      <c r="H18" s="29">
        <v>5</v>
      </c>
      <c r="I18" s="60"/>
      <c r="J18" s="60"/>
      <c r="K18" s="83"/>
      <c r="L18" s="83"/>
      <c r="M18" s="84"/>
      <c r="N18" s="85"/>
    </row>
    <row r="19" s="2" customFormat="1" customHeight="1" spans="1:14">
      <c r="A19" s="30"/>
      <c r="B19" s="31"/>
      <c r="C19" s="30"/>
      <c r="D19" s="32"/>
      <c r="E19" s="34"/>
      <c r="F19" s="35" t="s">
        <v>45</v>
      </c>
      <c r="G19" s="29">
        <v>252</v>
      </c>
      <c r="H19" s="29">
        <v>5</v>
      </c>
      <c r="I19" s="62"/>
      <c r="J19" s="62"/>
      <c r="K19" s="86"/>
      <c r="L19" s="86"/>
      <c r="M19" s="84"/>
      <c r="N19" s="87"/>
    </row>
    <row r="20" s="2" customFormat="1" customHeight="1" spans="1:14">
      <c r="A20" s="23" t="s">
        <v>54</v>
      </c>
      <c r="B20" s="24" t="s">
        <v>55</v>
      </c>
      <c r="C20" s="23"/>
      <c r="D20" s="25" t="s">
        <v>38</v>
      </c>
      <c r="E20" s="26" t="s">
        <v>56</v>
      </c>
      <c r="F20" s="27" t="s">
        <v>40</v>
      </c>
      <c r="G20" s="37">
        <v>882</v>
      </c>
      <c r="H20" s="29">
        <v>20</v>
      </c>
      <c r="I20" s="56">
        <f>G20+G21+G22+G23+H20+H21+H22+H23</f>
        <v>4616</v>
      </c>
      <c r="J20" s="56" t="s">
        <v>57</v>
      </c>
      <c r="K20" s="80">
        <f>I20*0.00245+1.34</f>
        <v>12.6492</v>
      </c>
      <c r="L20" s="80">
        <f>K20+0.5</f>
        <v>13.1492</v>
      </c>
      <c r="M20" s="88" t="s">
        <v>58</v>
      </c>
      <c r="N20" s="59">
        <f>0.7*0.26*0.205</f>
        <v>0.03731</v>
      </c>
    </row>
    <row r="21" s="2" customFormat="1" customHeight="1" spans="1:14">
      <c r="A21" s="23" t="s">
        <v>54</v>
      </c>
      <c r="B21" s="24" t="s">
        <v>55</v>
      </c>
      <c r="C21" s="23"/>
      <c r="D21" s="25" t="s">
        <v>38</v>
      </c>
      <c r="E21" s="26" t="s">
        <v>56</v>
      </c>
      <c r="F21" s="27" t="s">
        <v>43</v>
      </c>
      <c r="G21" s="37">
        <v>1386</v>
      </c>
      <c r="H21" s="29">
        <v>20</v>
      </c>
      <c r="I21" s="60"/>
      <c r="J21" s="60"/>
      <c r="K21" s="83"/>
      <c r="L21" s="83"/>
      <c r="M21" s="89"/>
      <c r="N21" s="59"/>
    </row>
    <row r="22" s="2" customFormat="1" customHeight="1" spans="1:14">
      <c r="A22" s="23" t="s">
        <v>54</v>
      </c>
      <c r="B22" s="24" t="s">
        <v>55</v>
      </c>
      <c r="C22" s="23"/>
      <c r="D22" s="25" t="s">
        <v>38</v>
      </c>
      <c r="E22" s="26" t="s">
        <v>56</v>
      </c>
      <c r="F22" s="27" t="s">
        <v>44</v>
      </c>
      <c r="G22" s="37">
        <v>1386</v>
      </c>
      <c r="H22" s="29">
        <v>20</v>
      </c>
      <c r="I22" s="60"/>
      <c r="J22" s="60"/>
      <c r="K22" s="83"/>
      <c r="L22" s="83"/>
      <c r="M22" s="89"/>
      <c r="N22" s="59"/>
    </row>
    <row r="23" s="2" customFormat="1" customHeight="1" spans="1:14">
      <c r="A23" s="23" t="s">
        <v>54</v>
      </c>
      <c r="B23" s="24" t="s">
        <v>55</v>
      </c>
      <c r="C23" s="23"/>
      <c r="D23" s="25" t="s">
        <v>38</v>
      </c>
      <c r="E23" s="26" t="s">
        <v>56</v>
      </c>
      <c r="F23" s="35" t="s">
        <v>45</v>
      </c>
      <c r="G23" s="37">
        <v>882</v>
      </c>
      <c r="H23" s="29">
        <v>20</v>
      </c>
      <c r="I23" s="62"/>
      <c r="J23" s="60"/>
      <c r="K23" s="83"/>
      <c r="L23" s="83"/>
      <c r="M23" s="89"/>
      <c r="N23" s="59"/>
    </row>
    <row r="24" s="2" customFormat="1" ht="21" customHeight="1" spans="1:15">
      <c r="A24" s="23" t="s">
        <v>54</v>
      </c>
      <c r="B24" s="38" t="s">
        <v>59</v>
      </c>
      <c r="C24" s="23"/>
      <c r="D24" s="25" t="s">
        <v>38</v>
      </c>
      <c r="E24" s="39"/>
      <c r="F24" s="73"/>
      <c r="G24" s="41">
        <f>(G20+G21+G22+G23)*2</f>
        <v>9072</v>
      </c>
      <c r="H24" s="42">
        <v>100</v>
      </c>
      <c r="I24" s="47">
        <f>G24+H24</f>
        <v>9172</v>
      </c>
      <c r="J24" s="60"/>
      <c r="K24" s="86"/>
      <c r="L24" s="86"/>
      <c r="M24" s="90"/>
      <c r="N24" s="59"/>
      <c r="O24" s="64"/>
    </row>
    <row r="25" s="2" customFormat="1" ht="18" customHeight="1" spans="1:15">
      <c r="A25" s="74"/>
      <c r="B25" s="75"/>
      <c r="C25" s="74"/>
      <c r="D25" s="74"/>
      <c r="E25" s="76"/>
      <c r="F25" s="40"/>
      <c r="G25" s="77"/>
      <c r="H25" s="42"/>
      <c r="I25" s="47"/>
      <c r="J25" s="47"/>
      <c r="K25" s="66"/>
      <c r="L25" s="66"/>
      <c r="M25" s="91"/>
      <c r="N25" s="53"/>
      <c r="O25" s="64"/>
    </row>
    <row r="26" s="2" customFormat="1" ht="19" customHeight="1" spans="1:15">
      <c r="A26" s="43"/>
      <c r="B26" s="44"/>
      <c r="C26" s="43"/>
      <c r="D26" s="43"/>
      <c r="E26" s="45"/>
      <c r="F26" s="46"/>
      <c r="G26" s="47"/>
      <c r="H26" s="42"/>
      <c r="I26" s="47">
        <f>SUM(I8:I25)</f>
        <v>18504</v>
      </c>
      <c r="J26" s="65" t="s">
        <v>60</v>
      </c>
      <c r="K26" s="66">
        <f>SUM(K8:K25)</f>
        <v>43.58616</v>
      </c>
      <c r="L26" s="66">
        <f>SUM(L8:L25)</f>
        <v>45.58616</v>
      </c>
      <c r="M26" s="67"/>
      <c r="N26" s="53">
        <f>SUM(N8:N25)</f>
        <v>0.14924</v>
      </c>
      <c r="O26" s="64"/>
    </row>
    <row r="27" s="1" customFormat="1" spans="8:12">
      <c r="H27" s="3"/>
      <c r="I27" s="68"/>
      <c r="J27" s="68"/>
      <c r="K27" s="4"/>
      <c r="L27" s="4"/>
    </row>
    <row r="29" s="1" customFormat="1" spans="8:12">
      <c r="H29" s="48"/>
      <c r="K29" s="4"/>
      <c r="L29" s="4"/>
    </row>
  </sheetData>
  <mergeCells count="43">
    <mergeCell ref="A1:M1"/>
    <mergeCell ref="A2:M2"/>
    <mergeCell ref="F3:G3"/>
    <mergeCell ref="H4:N4"/>
    <mergeCell ref="A8:A11"/>
    <mergeCell ref="A12:A15"/>
    <mergeCell ref="A16:A19"/>
    <mergeCell ref="B8:B11"/>
    <mergeCell ref="B12:B15"/>
    <mergeCell ref="B16:B19"/>
    <mergeCell ref="C8:C11"/>
    <mergeCell ref="C12:C15"/>
    <mergeCell ref="C16:C19"/>
    <mergeCell ref="D8:D11"/>
    <mergeCell ref="D12:D15"/>
    <mergeCell ref="D16:D19"/>
    <mergeCell ref="E8:E11"/>
    <mergeCell ref="E12:E15"/>
    <mergeCell ref="E16:E19"/>
    <mergeCell ref="I8:I11"/>
    <mergeCell ref="I12:I15"/>
    <mergeCell ref="I16:I19"/>
    <mergeCell ref="I20:I23"/>
    <mergeCell ref="J8:J11"/>
    <mergeCell ref="J12:J15"/>
    <mergeCell ref="J16:J19"/>
    <mergeCell ref="J20:J24"/>
    <mergeCell ref="K8:K11"/>
    <mergeCell ref="K12:K15"/>
    <mergeCell ref="K16:K19"/>
    <mergeCell ref="K20:K24"/>
    <mergeCell ref="L8:L11"/>
    <mergeCell ref="L12:L15"/>
    <mergeCell ref="L16:L19"/>
    <mergeCell ref="L20:L24"/>
    <mergeCell ref="M8:M11"/>
    <mergeCell ref="M12:M15"/>
    <mergeCell ref="M16:M19"/>
    <mergeCell ref="M20:M24"/>
    <mergeCell ref="N8:N11"/>
    <mergeCell ref="N12:N15"/>
    <mergeCell ref="N16:N19"/>
    <mergeCell ref="N20:N24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workbookViewId="0">
      <selection activeCell="F30" sqref="F30"/>
    </sheetView>
  </sheetViews>
  <sheetFormatPr defaultColWidth="18" defaultRowHeight="15"/>
  <cols>
    <col min="1" max="1" width="9.875" style="1" customWidth="1"/>
    <col min="2" max="2" width="24.875" style="1" customWidth="1"/>
    <col min="3" max="3" width="7.75" style="1" customWidth="1"/>
    <col min="4" max="4" width="10.875" style="1" customWidth="1"/>
    <col min="5" max="5" width="17.62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9"/>
      <c r="J1" s="49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61</v>
      </c>
      <c r="G3" s="9"/>
      <c r="H3" s="10"/>
      <c r="I3" s="48"/>
      <c r="J3" s="48"/>
      <c r="K3" s="4"/>
      <c r="L3" s="4"/>
    </row>
    <row r="4" s="1" customFormat="1" ht="19.5" customHeight="1" spans="5:12">
      <c r="E4" s="11" t="s">
        <v>62</v>
      </c>
      <c r="F4" s="12"/>
      <c r="G4" s="13"/>
      <c r="H4" s="3"/>
      <c r="K4" s="4"/>
      <c r="L4" s="50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8</v>
      </c>
      <c r="B6" s="16" t="s">
        <v>9</v>
      </c>
      <c r="C6" s="16" t="s">
        <v>10</v>
      </c>
      <c r="D6" s="16" t="s">
        <v>11</v>
      </c>
      <c r="E6" s="17" t="s">
        <v>12</v>
      </c>
      <c r="F6" s="17" t="s">
        <v>13</v>
      </c>
      <c r="G6" s="18" t="s">
        <v>14</v>
      </c>
      <c r="H6" s="18" t="s">
        <v>15</v>
      </c>
      <c r="I6" s="51" t="s">
        <v>16</v>
      </c>
      <c r="J6" s="22" t="s">
        <v>17</v>
      </c>
      <c r="K6" s="52" t="s">
        <v>18</v>
      </c>
      <c r="L6" s="52" t="s">
        <v>19</v>
      </c>
      <c r="M6" s="16" t="s">
        <v>20</v>
      </c>
      <c r="N6" s="53" t="s">
        <v>21</v>
      </c>
    </row>
    <row r="7" s="2" customFormat="1" ht="32.25" customHeight="1" spans="1:14">
      <c r="A7" s="15" t="s">
        <v>22</v>
      </c>
      <c r="B7" s="19" t="s">
        <v>23</v>
      </c>
      <c r="C7" s="20" t="s">
        <v>24</v>
      </c>
      <c r="D7" s="21" t="s">
        <v>25</v>
      </c>
      <c r="E7" s="22" t="s">
        <v>26</v>
      </c>
      <c r="F7" s="22" t="s">
        <v>27</v>
      </c>
      <c r="G7" s="18" t="s">
        <v>28</v>
      </c>
      <c r="H7" s="18" t="s">
        <v>29</v>
      </c>
      <c r="I7" s="54" t="s">
        <v>30</v>
      </c>
      <c r="J7" s="55" t="s">
        <v>31</v>
      </c>
      <c r="K7" s="52" t="s">
        <v>32</v>
      </c>
      <c r="L7" s="52" t="s">
        <v>33</v>
      </c>
      <c r="M7" s="16" t="s">
        <v>34</v>
      </c>
      <c r="N7" s="53" t="s">
        <v>35</v>
      </c>
    </row>
    <row r="8" s="2" customFormat="1" customHeight="1" spans="1:14">
      <c r="A8" s="23" t="s">
        <v>36</v>
      </c>
      <c r="B8" s="24" t="s">
        <v>37</v>
      </c>
      <c r="C8" s="23"/>
      <c r="D8" s="25" t="s">
        <v>38</v>
      </c>
      <c r="E8" s="26" t="s">
        <v>39</v>
      </c>
      <c r="F8" s="27" t="s">
        <v>40</v>
      </c>
      <c r="G8" s="28">
        <v>80</v>
      </c>
      <c r="H8" s="29"/>
      <c r="I8" s="56">
        <v>960</v>
      </c>
      <c r="J8" s="56" t="s">
        <v>63</v>
      </c>
      <c r="K8" s="57">
        <f>960*0.00901</f>
        <v>8.6496</v>
      </c>
      <c r="L8" s="57">
        <f>K8+0.5</f>
        <v>9.1496</v>
      </c>
      <c r="M8" s="58" t="s">
        <v>58</v>
      </c>
      <c r="N8" s="59">
        <f>0.76*0.26*0.205</f>
        <v>0.040508</v>
      </c>
    </row>
    <row r="9" s="2" customFormat="1" customHeight="1" spans="1:14">
      <c r="A9" s="30"/>
      <c r="B9" s="31"/>
      <c r="C9" s="30"/>
      <c r="D9" s="32"/>
      <c r="E9" s="33"/>
      <c r="F9" s="27" t="s">
        <v>43</v>
      </c>
      <c r="G9" s="28">
        <v>80</v>
      </c>
      <c r="H9" s="29"/>
      <c r="I9" s="60"/>
      <c r="J9" s="60"/>
      <c r="K9" s="61"/>
      <c r="L9" s="61"/>
      <c r="M9" s="58"/>
      <c r="N9" s="59"/>
    </row>
    <row r="10" s="2" customFormat="1" customHeight="1" spans="1:14">
      <c r="A10" s="30"/>
      <c r="B10" s="31"/>
      <c r="C10" s="30"/>
      <c r="D10" s="32"/>
      <c r="E10" s="33"/>
      <c r="F10" s="27" t="s">
        <v>44</v>
      </c>
      <c r="G10" s="28">
        <v>80</v>
      </c>
      <c r="H10" s="29"/>
      <c r="I10" s="60"/>
      <c r="J10" s="60"/>
      <c r="K10" s="61"/>
      <c r="L10" s="61"/>
      <c r="M10" s="58"/>
      <c r="N10" s="59"/>
    </row>
    <row r="11" s="2" customFormat="1" customHeight="1" spans="1:14">
      <c r="A11" s="30"/>
      <c r="B11" s="31"/>
      <c r="C11" s="30"/>
      <c r="D11" s="32"/>
      <c r="E11" s="34"/>
      <c r="F11" s="35" t="s">
        <v>45</v>
      </c>
      <c r="G11" s="28">
        <v>80</v>
      </c>
      <c r="H11" s="29"/>
      <c r="I11" s="60"/>
      <c r="J11" s="60"/>
      <c r="K11" s="61"/>
      <c r="L11" s="61"/>
      <c r="M11" s="58"/>
      <c r="N11" s="59"/>
    </row>
    <row r="12" s="2" customFormat="1" customHeight="1" spans="1:14">
      <c r="A12" s="23" t="s">
        <v>46</v>
      </c>
      <c r="B12" s="24" t="s">
        <v>47</v>
      </c>
      <c r="C12" s="23"/>
      <c r="D12" s="25" t="s">
        <v>38</v>
      </c>
      <c r="E12" s="26" t="s">
        <v>48</v>
      </c>
      <c r="F12" s="27" t="s">
        <v>40</v>
      </c>
      <c r="G12" s="28">
        <v>80</v>
      </c>
      <c r="H12" s="29"/>
      <c r="I12" s="60"/>
      <c r="J12" s="60"/>
      <c r="K12" s="61"/>
      <c r="L12" s="61"/>
      <c r="M12" s="58"/>
      <c r="N12" s="59"/>
    </row>
    <row r="13" s="2" customFormat="1" customHeight="1" spans="1:14">
      <c r="A13" s="30"/>
      <c r="B13" s="31"/>
      <c r="C13" s="30"/>
      <c r="D13" s="32"/>
      <c r="E13" s="33"/>
      <c r="F13" s="27" t="s">
        <v>43</v>
      </c>
      <c r="G13" s="28">
        <v>80</v>
      </c>
      <c r="H13" s="29"/>
      <c r="I13" s="60"/>
      <c r="J13" s="60"/>
      <c r="K13" s="61"/>
      <c r="L13" s="61"/>
      <c r="M13" s="58"/>
      <c r="N13" s="59"/>
    </row>
    <row r="14" s="2" customFormat="1" customHeight="1" spans="1:14">
      <c r="A14" s="30"/>
      <c r="B14" s="31"/>
      <c r="C14" s="30"/>
      <c r="D14" s="32"/>
      <c r="E14" s="33"/>
      <c r="F14" s="27" t="s">
        <v>44</v>
      </c>
      <c r="G14" s="28">
        <v>80</v>
      </c>
      <c r="H14" s="29"/>
      <c r="I14" s="60"/>
      <c r="J14" s="60"/>
      <c r="K14" s="61"/>
      <c r="L14" s="61"/>
      <c r="M14" s="58"/>
      <c r="N14" s="59"/>
    </row>
    <row r="15" s="2" customFormat="1" customHeight="1" spans="1:14">
      <c r="A15" s="30"/>
      <c r="B15" s="31"/>
      <c r="C15" s="30"/>
      <c r="D15" s="32"/>
      <c r="E15" s="34"/>
      <c r="F15" s="35" t="s">
        <v>45</v>
      </c>
      <c r="G15" s="28">
        <v>80</v>
      </c>
      <c r="H15" s="29"/>
      <c r="I15" s="60"/>
      <c r="J15" s="60"/>
      <c r="K15" s="61"/>
      <c r="L15" s="61"/>
      <c r="M15" s="58"/>
      <c r="N15" s="59"/>
    </row>
    <row r="16" s="2" customFormat="1" customHeight="1" spans="1:14">
      <c r="A16" s="23" t="s">
        <v>50</v>
      </c>
      <c r="B16" s="24" t="s">
        <v>51</v>
      </c>
      <c r="C16" s="23"/>
      <c r="D16" s="25" t="s">
        <v>38</v>
      </c>
      <c r="E16" s="26" t="s">
        <v>52</v>
      </c>
      <c r="F16" s="27" t="s">
        <v>40</v>
      </c>
      <c r="G16" s="28">
        <v>80</v>
      </c>
      <c r="H16" s="29"/>
      <c r="I16" s="60"/>
      <c r="J16" s="60"/>
      <c r="K16" s="61"/>
      <c r="L16" s="61"/>
      <c r="M16" s="58"/>
      <c r="N16" s="59"/>
    </row>
    <row r="17" s="2" customFormat="1" customHeight="1" spans="1:14">
      <c r="A17" s="30"/>
      <c r="B17" s="31"/>
      <c r="C17" s="30"/>
      <c r="D17" s="32"/>
      <c r="E17" s="33"/>
      <c r="F17" s="27" t="s">
        <v>43</v>
      </c>
      <c r="G17" s="28">
        <v>80</v>
      </c>
      <c r="H17" s="29"/>
      <c r="I17" s="60"/>
      <c r="J17" s="60"/>
      <c r="K17" s="61"/>
      <c r="L17" s="61"/>
      <c r="M17" s="58"/>
      <c r="N17" s="59"/>
    </row>
    <row r="18" s="2" customFormat="1" customHeight="1" spans="1:14">
      <c r="A18" s="30"/>
      <c r="B18" s="31"/>
      <c r="C18" s="30"/>
      <c r="D18" s="32"/>
      <c r="E18" s="33"/>
      <c r="F18" s="27" t="s">
        <v>44</v>
      </c>
      <c r="G18" s="28">
        <v>80</v>
      </c>
      <c r="H18" s="29"/>
      <c r="I18" s="60"/>
      <c r="J18" s="60"/>
      <c r="K18" s="61"/>
      <c r="L18" s="61"/>
      <c r="M18" s="58"/>
      <c r="N18" s="59"/>
    </row>
    <row r="19" s="2" customFormat="1" customHeight="1" spans="1:14">
      <c r="A19" s="30"/>
      <c r="B19" s="31"/>
      <c r="C19" s="30"/>
      <c r="D19" s="32"/>
      <c r="E19" s="33"/>
      <c r="F19" s="27" t="s">
        <v>45</v>
      </c>
      <c r="G19" s="36">
        <v>80</v>
      </c>
      <c r="H19" s="29"/>
      <c r="I19" s="62"/>
      <c r="J19" s="60"/>
      <c r="K19" s="61"/>
      <c r="L19" s="61"/>
      <c r="M19" s="58"/>
      <c r="N19" s="59"/>
    </row>
    <row r="20" s="2" customFormat="1" customHeight="1" spans="1:14">
      <c r="A20" s="23" t="s">
        <v>54</v>
      </c>
      <c r="B20" s="24" t="s">
        <v>55</v>
      </c>
      <c r="C20" s="23"/>
      <c r="D20" s="25" t="s">
        <v>38</v>
      </c>
      <c r="E20" s="26" t="s">
        <v>56</v>
      </c>
      <c r="F20" s="27" t="s">
        <v>40</v>
      </c>
      <c r="G20" s="37">
        <v>240</v>
      </c>
      <c r="H20" s="29"/>
      <c r="I20" s="60">
        <v>1280</v>
      </c>
      <c r="J20" s="60"/>
      <c r="K20" s="61"/>
      <c r="L20" s="61"/>
      <c r="M20" s="58"/>
      <c r="N20" s="59"/>
    </row>
    <row r="21" s="2" customFormat="1" customHeight="1" spans="1:14">
      <c r="A21" s="23" t="s">
        <v>54</v>
      </c>
      <c r="B21" s="24" t="s">
        <v>55</v>
      </c>
      <c r="C21" s="23"/>
      <c r="D21" s="25" t="s">
        <v>38</v>
      </c>
      <c r="E21" s="26" t="s">
        <v>56</v>
      </c>
      <c r="F21" s="27" t="s">
        <v>43</v>
      </c>
      <c r="G21" s="37">
        <v>240</v>
      </c>
      <c r="H21" s="29"/>
      <c r="I21" s="60"/>
      <c r="J21" s="60"/>
      <c r="K21" s="61"/>
      <c r="L21" s="61"/>
      <c r="M21" s="58"/>
      <c r="N21" s="59"/>
    </row>
    <row r="22" s="2" customFormat="1" customHeight="1" spans="1:14">
      <c r="A22" s="23" t="s">
        <v>54</v>
      </c>
      <c r="B22" s="24" t="s">
        <v>55</v>
      </c>
      <c r="C22" s="23"/>
      <c r="D22" s="25" t="s">
        <v>38</v>
      </c>
      <c r="E22" s="26" t="s">
        <v>56</v>
      </c>
      <c r="F22" s="27" t="s">
        <v>44</v>
      </c>
      <c r="G22" s="37">
        <v>240</v>
      </c>
      <c r="H22" s="29"/>
      <c r="I22" s="60"/>
      <c r="J22" s="60"/>
      <c r="K22" s="61"/>
      <c r="L22" s="61"/>
      <c r="M22" s="58"/>
      <c r="N22" s="59"/>
    </row>
    <row r="23" s="2" customFormat="1" customHeight="1" spans="1:14">
      <c r="A23" s="23" t="s">
        <v>54</v>
      </c>
      <c r="B23" s="24" t="s">
        <v>55</v>
      </c>
      <c r="C23" s="23"/>
      <c r="D23" s="25" t="s">
        <v>38</v>
      </c>
      <c r="E23" s="26" t="s">
        <v>56</v>
      </c>
      <c r="F23" s="35" t="s">
        <v>45</v>
      </c>
      <c r="G23" s="37">
        <v>240</v>
      </c>
      <c r="H23" s="29"/>
      <c r="I23" s="62"/>
      <c r="J23" s="60"/>
      <c r="K23" s="61"/>
      <c r="L23" s="61"/>
      <c r="M23" s="58"/>
      <c r="N23" s="59"/>
    </row>
    <row r="24" s="2" customFormat="1" ht="18" customHeight="1" spans="1:15">
      <c r="A24" s="23" t="s">
        <v>54</v>
      </c>
      <c r="B24" s="38" t="s">
        <v>64</v>
      </c>
      <c r="C24" s="23"/>
      <c r="D24" s="25" t="s">
        <v>38</v>
      </c>
      <c r="E24" s="39"/>
      <c r="F24" s="40"/>
      <c r="G24" s="41">
        <v>1920</v>
      </c>
      <c r="H24" s="42">
        <v>100</v>
      </c>
      <c r="I24" s="47">
        <f>G24+H24</f>
        <v>2020</v>
      </c>
      <c r="J24" s="62"/>
      <c r="K24" s="63"/>
      <c r="L24" s="63"/>
      <c r="M24" s="58"/>
      <c r="N24" s="59"/>
      <c r="O24" s="64"/>
    </row>
    <row r="25" s="2" customFormat="1" ht="19" customHeight="1" spans="1:15">
      <c r="A25" s="43"/>
      <c r="B25" s="44"/>
      <c r="C25" s="43"/>
      <c r="D25" s="43"/>
      <c r="E25" s="45"/>
      <c r="F25" s="46"/>
      <c r="G25" s="47"/>
      <c r="H25" s="42"/>
      <c r="I25" s="47">
        <f>SUM(I8:I24)</f>
        <v>4260</v>
      </c>
      <c r="J25" s="65" t="s">
        <v>65</v>
      </c>
      <c r="K25" s="66">
        <f>SUM(K8:K24)</f>
        <v>8.6496</v>
      </c>
      <c r="L25" s="66">
        <f>SUM(L8:L24)</f>
        <v>9.1496</v>
      </c>
      <c r="M25" s="67"/>
      <c r="N25" s="53">
        <f>SUM(N8:N24)</f>
        <v>0.040508</v>
      </c>
      <c r="O25" s="64"/>
    </row>
    <row r="26" s="1" customFormat="1" spans="8:12">
      <c r="H26" s="3"/>
      <c r="I26" s="68"/>
      <c r="J26" s="68"/>
      <c r="K26" s="4"/>
      <c r="L26" s="4"/>
    </row>
    <row r="28" s="1" customFormat="1" spans="8:12">
      <c r="H28" s="48"/>
      <c r="K28" s="4"/>
      <c r="L28" s="4"/>
    </row>
  </sheetData>
  <mergeCells count="25">
    <mergeCell ref="A1:M1"/>
    <mergeCell ref="A2:M2"/>
    <mergeCell ref="F3:G3"/>
    <mergeCell ref="A8:A11"/>
    <mergeCell ref="A12:A15"/>
    <mergeCell ref="A16:A19"/>
    <mergeCell ref="B8:B11"/>
    <mergeCell ref="B12:B15"/>
    <mergeCell ref="B16:B19"/>
    <mergeCell ref="C8:C11"/>
    <mergeCell ref="C12:C15"/>
    <mergeCell ref="C16:C19"/>
    <mergeCell ref="D8:D11"/>
    <mergeCell ref="D12:D15"/>
    <mergeCell ref="D16:D19"/>
    <mergeCell ref="E8:E11"/>
    <mergeCell ref="E12:E15"/>
    <mergeCell ref="E16:E19"/>
    <mergeCell ref="I8:I19"/>
    <mergeCell ref="I20:I23"/>
    <mergeCell ref="J8:J24"/>
    <mergeCell ref="K8:K24"/>
    <mergeCell ref="L8:L24"/>
    <mergeCell ref="M8:M24"/>
    <mergeCell ref="N8:N24"/>
  </mergeCells>
  <printOptions horizontalCentered="1" verticalCentered="1"/>
  <pageMargins left="0.00347222222222222" right="0.00347222222222222" top="0.00347222222222222" bottom="0.00347222222222222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ZY97745N-CSSH15008515 </vt:lpstr>
      <vt:lpstr>ZY97745N-CSSH15008515 备用29号寄快递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2025-08-30T07:15:44Z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