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<sst xmlns="http://schemas.openxmlformats.org/spreadsheetml/2006/main" count="66" uniqueCount="55">
  <si>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</si>
  <si>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</si>
  <si>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</si>
  <si>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8418298531512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</si>
  <si>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</si>
  <si>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</si>
  <si>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</si>
  <si>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</si>
  <si>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</si>
  <si>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</si>
  <si>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</si>
  <si>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</si>
  <si>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</si>
  <si>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</si>
  <si>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</si>
  <si>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</si>
  <si>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</si>
  <si>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</si>
  <si>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</si>
  <si>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</si>
  <si>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</si>
  <si>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</si>
  <si>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</si>
  <si>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</si>
  <si>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</si>
  <si>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</si>
  <si>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</si>
  <si>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P25081985</t>
  </si>
  <si>
    <t>YA053-黑色蜡绳</t>
  </si>
  <si>
    <t>S25080827</t>
  </si>
  <si>
    <t>M4Q1757W 款</t>
  </si>
  <si>
    <t>19CM</t>
  </si>
  <si>
    <t>21*37*30</t>
  </si>
  <si>
    <t>M4Q1757W-ME 款</t>
  </si>
  <si>
    <t>P25081989</t>
  </si>
  <si>
    <t>S25080828</t>
  </si>
  <si>
    <t>P4Q1757W-ME FCT 款</t>
  </si>
  <si>
    <t>P4Q1757W FCT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</si>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</sst>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38" fillId="14" borderId="26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 applyProtection="1">
      <alignment horizontal="center" vertical="center" shrinkToFit="1"/>
    </xf>
    <xf numFmtId="0" fontId="17" fillId="2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176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18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2" fillId="2" borderId="19" xfId="0" applyFont="1" applyFill="1" applyBorder="1" applyAlignment="1" applyProtection="1">
      <alignment horizontal="center" vertical="center" shrinkToFit="1"/>
    </xf>
    <xf numFmtId="0" fontId="23" fillId="2" borderId="19" xfId="0" applyFont="1" applyFill="1" applyBorder="1" applyAlignment="1" applyProtection="1">
      <alignment horizontal="center" vertical="center" shrinkToFit="1"/>
    </xf>
    <xf numFmtId="0" fontId="22" fillId="2" borderId="20" xfId="0" applyFont="1" applyFill="1" applyBorder="1" applyAlignment="1" applyProtection="1">
      <alignment horizontal="center" vertical="center" shrinkToFit="1"/>
    </xf>
    <xf numFmtId="0" fontId="23" fillId="2" borderId="20" xfId="0" applyFont="1" applyFill="1" applyBorder="1" applyAlignment="1" applyProtection="1">
      <alignment horizontal="center" vertical="center" shrinkToFit="1"/>
    </xf>
    <xf numFmtId="0" fontId="18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9" sqref="J9:J1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2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3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4"/>
    </row>
    <row r="4" ht="24" customHeight="1" spans="1:12">
      <c r="A4" s="26"/>
      <c r="B4" s="26"/>
      <c r="C4" s="27" t="s">
        <v>1</v>
      </c>
      <c r="D4" s="27"/>
      <c r="E4" s="28">
        <v>45902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5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6" t="s">
        <v>12</v>
      </c>
      <c r="K7" s="66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7" t="s">
        <v>23</v>
      </c>
      <c r="J8" s="68" t="s">
        <v>24</v>
      </c>
      <c r="K8" s="68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4410</v>
      </c>
      <c r="G9" s="50">
        <f>F9*0.03</f>
        <v>132.3</v>
      </c>
      <c r="H9" s="50">
        <f>+F9+G9</f>
        <v>4542.3</v>
      </c>
      <c r="I9" s="69">
        <v>1</v>
      </c>
      <c r="J9" s="69">
        <v>3.66</v>
      </c>
      <c r="K9" s="70">
        <v>4.06</v>
      </c>
      <c r="L9" s="70" t="s">
        <v>32</v>
      </c>
    </row>
    <row r="10" s="19" customFormat="1" ht="42" customHeight="1" spans="1:12">
      <c r="A10" s="44" t="s">
        <v>27</v>
      </c>
      <c r="B10" s="45" t="s">
        <v>28</v>
      </c>
      <c r="C10" s="46" t="s">
        <v>29</v>
      </c>
      <c r="D10" s="47" t="s">
        <v>33</v>
      </c>
      <c r="E10" s="48" t="s">
        <v>31</v>
      </c>
      <c r="F10" s="49">
        <v>1966</v>
      </c>
      <c r="G10" s="50">
        <f>F10*0.03</f>
        <v>58.98</v>
      </c>
      <c r="H10" s="50">
        <f>+F10+G10</f>
        <v>2024.98</v>
      </c>
      <c r="I10" s="71"/>
      <c r="J10" s="71">
        <v>3.03</v>
      </c>
      <c r="K10" s="72"/>
      <c r="L10" s="72"/>
    </row>
    <row r="11" ht="42" customHeight="1" spans="1:12">
      <c r="A11" s="44" t="s">
        <v>34</v>
      </c>
      <c r="B11" s="45" t="s">
        <v>28</v>
      </c>
      <c r="C11" s="46" t="s">
        <v>35</v>
      </c>
      <c r="D11" s="47" t="s">
        <v>36</v>
      </c>
      <c r="E11" s="48" t="s">
        <v>31</v>
      </c>
      <c r="F11" s="51">
        <v>1512</v>
      </c>
      <c r="G11" s="52">
        <f>F11*0.03</f>
        <v>45.36</v>
      </c>
      <c r="H11" s="52">
        <f>F11+G11</f>
        <v>1557.36</v>
      </c>
      <c r="I11" s="71"/>
      <c r="J11" s="71"/>
      <c r="K11" s="72"/>
      <c r="L11" s="72"/>
    </row>
    <row r="12" ht="42" customHeight="1" spans="1:12">
      <c r="A12" s="44" t="s">
        <v>34</v>
      </c>
      <c r="B12" s="45" t="s">
        <v>28</v>
      </c>
      <c r="C12" s="46" t="s">
        <v>35</v>
      </c>
      <c r="D12" s="47" t="s">
        <v>37</v>
      </c>
      <c r="E12" s="48" t="s">
        <v>31</v>
      </c>
      <c r="F12" s="51">
        <v>4410</v>
      </c>
      <c r="G12" s="52">
        <f>F12*0.03</f>
        <v>132.3</v>
      </c>
      <c r="H12" s="52">
        <f>F12+G12</f>
        <v>4542.3</v>
      </c>
      <c r="I12" s="73"/>
      <c r="J12" s="73"/>
      <c r="K12" s="74"/>
      <c r="L12" s="74"/>
    </row>
    <row r="13" ht="24" customHeight="1" spans="1:12">
      <c r="A13" s="53"/>
      <c r="B13" s="54"/>
      <c r="C13" s="55"/>
      <c r="D13" s="53"/>
      <c r="E13" s="53"/>
      <c r="F13" s="56"/>
      <c r="G13" s="57"/>
      <c r="H13" s="57"/>
      <c r="I13" s="57"/>
      <c r="J13" s="57"/>
      <c r="K13" s="57"/>
      <c r="L13" s="59"/>
    </row>
    <row r="14" ht="24" customHeight="1" spans="1:12">
      <c r="A14" s="53"/>
      <c r="B14" s="54"/>
      <c r="C14" s="55"/>
      <c r="D14" s="53"/>
      <c r="E14" s="53"/>
      <c r="F14" s="56"/>
      <c r="G14" s="57"/>
      <c r="H14" s="57"/>
      <c r="I14" s="57"/>
      <c r="J14" s="57"/>
      <c r="K14" s="57"/>
      <c r="L14" s="59"/>
    </row>
    <row r="15" ht="24" customHeight="1" spans="1:12">
      <c r="A15" s="56"/>
      <c r="B15" s="54"/>
      <c r="C15" s="55"/>
      <c r="D15" s="53"/>
      <c r="E15" s="53"/>
      <c r="F15" s="56"/>
      <c r="G15" s="57"/>
      <c r="H15" s="57"/>
      <c r="I15" s="57"/>
      <c r="J15" s="57"/>
      <c r="K15" s="57"/>
      <c r="L15" s="59"/>
    </row>
    <row r="16" ht="24" customHeight="1" spans="1:12">
      <c r="A16" s="56"/>
      <c r="B16" s="54"/>
      <c r="C16" s="55"/>
      <c r="D16" s="53"/>
      <c r="E16" s="53"/>
      <c r="F16" s="56"/>
      <c r="G16" s="57"/>
      <c r="H16" s="57"/>
      <c r="I16" s="57"/>
      <c r="J16" s="57"/>
      <c r="K16" s="57"/>
      <c r="L16" s="59"/>
    </row>
    <row r="17" ht="24" customHeight="1" spans="1:12">
      <c r="A17" s="56"/>
      <c r="B17" s="58"/>
      <c r="C17" s="55"/>
      <c r="D17" s="53"/>
      <c r="E17" s="53"/>
      <c r="F17" s="56"/>
      <c r="G17" s="57"/>
      <c r="H17" s="57"/>
      <c r="I17" s="57"/>
      <c r="J17" s="57"/>
      <c r="K17" s="57"/>
      <c r="L17" s="59"/>
    </row>
    <row r="18" ht="15" spans="1:12">
      <c r="A18" s="59" t="s">
        <v>38</v>
      </c>
      <c r="B18" s="59"/>
      <c r="C18" s="60"/>
      <c r="D18" s="57"/>
      <c r="E18" s="57"/>
      <c r="F18" s="61">
        <f>SUM(F9:F12)</f>
        <v>12298</v>
      </c>
      <c r="G18" s="61">
        <f>SUM(G9:G12)</f>
        <v>368.94</v>
      </c>
      <c r="H18" s="61">
        <f>SUM(H9:H12)</f>
        <v>12666.94</v>
      </c>
      <c r="I18" s="75"/>
      <c r="J18" s="75">
        <f>SUM(J9)</f>
        <v>3.66</v>
      </c>
      <c r="K18" s="75">
        <f>SUM(K9:K17)</f>
        <v>4.06</v>
      </c>
      <c r="L18" s="75" t="str">
        <f>+L9</f>
        <v>21*37*30</v>
      </c>
    </row>
  </sheetData>
  <mergeCells count="9">
    <mergeCell ref="C4:D4"/>
    <mergeCell ref="E4:L4"/>
    <mergeCell ref="C5:D5"/>
    <mergeCell ref="E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39</v>
      </c>
      <c r="B2" s="6"/>
      <c r="C2" s="7"/>
    </row>
    <row r="3" s="1" customFormat="1" ht="41" customHeight="1" spans="1:3">
      <c r="A3" s="5" t="s">
        <v>40</v>
      </c>
      <c r="B3" s="8" t="s">
        <v>41</v>
      </c>
      <c r="C3" s="9" t="s">
        <v>42</v>
      </c>
    </row>
    <row r="4" s="1" customFormat="1" ht="41" customHeight="1" spans="1:3">
      <c r="A4" s="5" t="s">
        <v>43</v>
      </c>
      <c r="B4" s="10" t="str">
        <f>+箱单!D9</f>
        <v>M4Q1757W 款</v>
      </c>
      <c r="C4" s="11"/>
    </row>
    <row r="5" s="1" customFormat="1" ht="41" customHeight="1" spans="1:3">
      <c r="A5" s="5" t="s">
        <v>44</v>
      </c>
      <c r="B5" s="12" t="str">
        <f>+箱单!B9</f>
        <v>YA053-黑色蜡绳</v>
      </c>
      <c r="C5" s="13" t="s">
        <v>45</v>
      </c>
    </row>
    <row r="6" s="1" customFormat="1" ht="41" customHeight="1" spans="1:3">
      <c r="A6" s="5" t="s">
        <v>46</v>
      </c>
      <c r="B6" s="10" t="s">
        <v>47</v>
      </c>
      <c r="C6" s="14" t="str">
        <f>[1]箱单!I7</f>
        <v>1/1</v>
      </c>
    </row>
    <row r="7" s="1" customFormat="1" ht="41" customHeight="1" spans="1:3">
      <c r="A7" s="5" t="s">
        <v>48</v>
      </c>
      <c r="B7" s="15">
        <f>+箱单!H18</f>
        <v>12666.94</v>
      </c>
      <c r="C7" s="14"/>
    </row>
    <row r="8" s="1" customFormat="1" ht="41" customHeight="1" spans="1:3">
      <c r="A8" s="5" t="s">
        <v>49</v>
      </c>
      <c r="B8" s="12" t="str">
        <f>+箱单!L18</f>
        <v>21*37*30</v>
      </c>
      <c r="C8" s="16" t="s">
        <v>50</v>
      </c>
    </row>
    <row r="9" s="1" customFormat="1" ht="41" customHeight="1" spans="1:3">
      <c r="A9" s="5" t="s">
        <v>51</v>
      </c>
      <c r="B9" s="17">
        <f>+箱单!K18</f>
        <v>4.06</v>
      </c>
      <c r="C9" s="18" t="s">
        <v>52</v>
      </c>
    </row>
    <row r="10" s="1" customFormat="1" ht="41" customHeight="1" spans="1:3">
      <c r="A10" s="5" t="s">
        <v>53</v>
      </c>
      <c r="B10" s="10">
        <f>箱单!J18</f>
        <v>3.66</v>
      </c>
      <c r="C10" s="18"/>
    </row>
    <row r="11" s="1" customFormat="1" ht="41" customHeight="1" spans="1:3">
      <c r="A11" s="5" t="s">
        <v>54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2025-09-02T11:03:43Z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