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Sheet1!$A$7:$K$22</definedName>
    <definedName name="Ext">[1]LUT!$G$2</definedName>
    <definedName name="Gender">[1]LUT!$I$1:$BI$1</definedName>
    <definedName name="_xlnm.Print_Area" localSheetId="0">Sheet1!$A$1:$L$20</definedName>
  </definedNames>
  <calcPr calcId="144525"/>
</workbook>
</file>

<file path=xl/sharedStrings.xml><?xml version="1.0" encoding="utf-8"?>
<sst xmlns="http://schemas.openxmlformats.org/spreadsheetml/2006/main" count="62" uniqueCount="60">
  <si>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</si>
  <si>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</si>
  <si>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</si>
  <si>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</si>
  <si>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中通快运：ZY202434469773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</si>
  <si>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</si>
  <si>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</si>
  <si>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</si>
  <si>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</si>
  <si>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</si>
  <si>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</si>
  <si>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</si>
  <si>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</si>
  <si>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</si>
  <si>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</si>
  <si>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</si>
  <si>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</si>
  <si>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</si>
  <si>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</si>
  <si>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</si>
  <si>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</si>
  <si>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</si>
  <si>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</si>
  <si>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</si>
  <si>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</si>
  <si>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</si>
  <si>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</si>
  <si>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</si>
  <si>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</si>
  <si>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YDPB087</t>
  </si>
  <si>
    <t>MRPCBAS002-黑色吊绳-33CM，28103</t>
  </si>
  <si>
    <t>PV3008 7675/350/800翻单 款</t>
  </si>
  <si>
    <t>40*40*30</t>
  </si>
  <si>
    <t>MRZKALL003-米白色吊绳-25CM，10万</t>
  </si>
  <si>
    <t>30*37*30</t>
  </si>
  <si>
    <t>21*37*15</t>
  </si>
  <si>
    <t xml:space="preserve"> RCTL25155</t>
  </si>
  <si>
    <t>MRZCSTD001-黑色丝带-33CM，1236</t>
  </si>
  <si>
    <t>4344/902 款</t>
  </si>
  <si>
    <t>14*36*9</t>
  </si>
  <si>
    <t xml:space="preserve"> ELWZAFSD25117</t>
  </si>
  <si>
    <t>MRZCALL073-黑色-14.5CM，536</t>
  </si>
  <si>
    <t>1736/502南美单 款</t>
  </si>
  <si>
    <t xml:space="preserve"> ELWZAFSD25118</t>
  </si>
  <si>
    <t>MRZCALL073-黑色-14.5CM，1072</t>
  </si>
  <si>
    <t>RC-106148，PO0RD304666，1736/503南美单 款</t>
  </si>
  <si>
    <t>LTBSK169</t>
  </si>
  <si>
    <t>MRBCGEN005-黑色吊绳-20CM，17860，黑色棉蜡绳 1.5*200mm，BERSHKA订单，黄色</t>
  </si>
  <si>
    <t>4232/162/800 款</t>
  </si>
  <si>
    <t>21*37*30</t>
  </si>
  <si>
    <t>LTBSK170</t>
  </si>
  <si>
    <t>MRBCGEN005-黑色吊绳-20CM，6140，黑色棉蜡绳 1.5*200mm，BERSHKA订单，黄色</t>
  </si>
  <si>
    <t>4236/162 款</t>
  </si>
  <si>
    <t>LTBSK171</t>
  </si>
  <si>
    <t>MRBCGEN005-黑色吊绳-20CM，2090，黑色棉蜡绳 1.5*200mm，BERSHKA订单，黄色</t>
  </si>
  <si>
    <t>3820/852 款</t>
  </si>
  <si>
    <t>LTBSK172</t>
  </si>
  <si>
    <t>MRBCGEN005-黑色吊绳-20CM，4100，黑色棉蜡绳 1.5*200mm，BERSHKA订单，黄色</t>
  </si>
  <si>
    <t>9149/162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</si>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</sst>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="115" zoomScaleNormal="100" workbookViewId="0">
      <selection activeCell="L20" sqref="L2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45910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5" t="s">
        <v>26</v>
      </c>
      <c r="K8" s="28" t="s">
        <v>27</v>
      </c>
      <c r="L8" s="28" t="s">
        <v>28</v>
      </c>
    </row>
    <row r="9" s="4" customFormat="1" ht="55" customHeight="1" spans="1:12">
      <c r="A9" s="29" t="s">
        <v>29</v>
      </c>
      <c r="B9" s="30" t="s">
        <v>30</v>
      </c>
      <c r="C9" s="29" t="s">
        <v>31</v>
      </c>
      <c r="D9" s="31">
        <v>28103</v>
      </c>
      <c r="E9" s="32">
        <f>+D9*0.05</f>
        <v>1405.15</v>
      </c>
      <c r="F9" s="32">
        <f>+D9+E9</f>
        <v>29508.15</v>
      </c>
      <c r="G9" s="33">
        <v>1</v>
      </c>
      <c r="H9" s="34">
        <f>I9-0.82</f>
        <v>11.88</v>
      </c>
      <c r="I9" s="34">
        <v>12.7</v>
      </c>
      <c r="J9" s="34" t="s">
        <v>32</v>
      </c>
      <c r="K9" s="34">
        <v>0.048</v>
      </c>
      <c r="L9" s="34">
        <f>I9*G9</f>
        <v>12.7</v>
      </c>
    </row>
    <row r="10" s="4" customFormat="1" ht="60" customHeight="1" spans="1:12">
      <c r="A10" s="29"/>
      <c r="B10" s="30" t="s">
        <v>33</v>
      </c>
      <c r="C10" s="35"/>
      <c r="D10" s="31">
        <f>30000*3</f>
        <v>90000</v>
      </c>
      <c r="E10" s="32">
        <f>D10*0.05</f>
        <v>4500</v>
      </c>
      <c r="F10" s="32">
        <f>D10+E10</f>
        <v>94500</v>
      </c>
      <c r="G10" s="33">
        <v>3</v>
      </c>
      <c r="H10" s="34">
        <f>I10-0.58</f>
        <v>9.2</v>
      </c>
      <c r="I10" s="34">
        <v>9.78</v>
      </c>
      <c r="J10" s="34" t="s">
        <v>34</v>
      </c>
      <c r="K10" s="34">
        <v>0.033</v>
      </c>
      <c r="L10" s="34">
        <f>I10*G10</f>
        <v>29.34</v>
      </c>
    </row>
    <row r="11" s="4" customFormat="1" ht="60" customHeight="1" spans="1:12">
      <c r="A11" s="29"/>
      <c r="B11" s="30" t="s">
        <v>33</v>
      </c>
      <c r="C11" s="35"/>
      <c r="D11" s="31">
        <v>10000</v>
      </c>
      <c r="E11" s="32">
        <f>D11*0.05</f>
        <v>500</v>
      </c>
      <c r="F11" s="32">
        <f>D11+E11</f>
        <v>10500</v>
      </c>
      <c r="G11" s="36">
        <v>1</v>
      </c>
      <c r="H11" s="34">
        <f>I11-0.3</f>
        <v>3.01</v>
      </c>
      <c r="I11" s="34">
        <v>3.31</v>
      </c>
      <c r="J11" s="34" t="s">
        <v>35</v>
      </c>
      <c r="K11" s="34">
        <v>0.012</v>
      </c>
      <c r="L11" s="34">
        <f>I11*G11</f>
        <v>3.31</v>
      </c>
    </row>
    <row r="12" s="4" customFormat="1" ht="60" customHeight="1" spans="1:12">
      <c r="A12" s="29" t="s">
        <v>36</v>
      </c>
      <c r="B12" s="30" t="s">
        <v>37</v>
      </c>
      <c r="C12" s="35" t="s">
        <v>38</v>
      </c>
      <c r="D12" s="31">
        <v>1236</v>
      </c>
      <c r="E12" s="32">
        <f t="shared" ref="E12:E18" si="0">D12*0.05</f>
        <v>61.8</v>
      </c>
      <c r="F12" s="32">
        <f t="shared" ref="F12:F18" si="1">D12+E12</f>
        <v>1297.8</v>
      </c>
      <c r="G12" s="36">
        <v>1</v>
      </c>
      <c r="H12" s="36">
        <f>I12-0.13</f>
        <v>0.57</v>
      </c>
      <c r="I12" s="36">
        <v>0.7</v>
      </c>
      <c r="J12" s="36" t="s">
        <v>39</v>
      </c>
      <c r="K12" s="36">
        <v>0.005</v>
      </c>
      <c r="L12" s="36">
        <f>I12*G12</f>
        <v>0.7</v>
      </c>
    </row>
    <row r="13" s="4" customFormat="1" ht="60" customHeight="1" spans="1:12">
      <c r="A13" s="29" t="s">
        <v>40</v>
      </c>
      <c r="B13" s="30" t="s">
        <v>41</v>
      </c>
      <c r="C13" s="35" t="s">
        <v>42</v>
      </c>
      <c r="D13" s="31">
        <v>536</v>
      </c>
      <c r="E13" s="32">
        <f t="shared" si="0"/>
        <v>26.8</v>
      </c>
      <c r="F13" s="32">
        <f t="shared" si="1"/>
        <v>562.8</v>
      </c>
      <c r="G13" s="37"/>
      <c r="H13" s="37"/>
      <c r="I13" s="37"/>
      <c r="J13" s="37"/>
      <c r="K13" s="37"/>
      <c r="L13" s="37"/>
    </row>
    <row r="14" s="4" customFormat="1" ht="60" customHeight="1" spans="1:12">
      <c r="A14" s="29" t="s">
        <v>43</v>
      </c>
      <c r="B14" s="30" t="s">
        <v>44</v>
      </c>
      <c r="C14" s="35" t="s">
        <v>45</v>
      </c>
      <c r="D14" s="31">
        <v>1072</v>
      </c>
      <c r="E14" s="32">
        <f t="shared" si="0"/>
        <v>53.6</v>
      </c>
      <c r="F14" s="32">
        <f t="shared" si="1"/>
        <v>1125.6</v>
      </c>
      <c r="G14" s="38"/>
      <c r="H14" s="38"/>
      <c r="I14" s="38"/>
      <c r="J14" s="38"/>
      <c r="K14" s="38"/>
      <c r="L14" s="38"/>
    </row>
    <row r="15" s="4" customFormat="1" ht="60" customHeight="1" spans="1:12">
      <c r="A15" s="29" t="s">
        <v>46</v>
      </c>
      <c r="B15" s="30" t="s">
        <v>47</v>
      </c>
      <c r="C15" s="35" t="s">
        <v>48</v>
      </c>
      <c r="D15" s="31">
        <v>17860</v>
      </c>
      <c r="E15" s="32">
        <f t="shared" si="0"/>
        <v>893</v>
      </c>
      <c r="F15" s="32">
        <f t="shared" si="1"/>
        <v>18753</v>
      </c>
      <c r="G15" s="33">
        <v>1</v>
      </c>
      <c r="H15" s="34">
        <f>I15-0.4</f>
        <v>5.76</v>
      </c>
      <c r="I15" s="34">
        <v>6.16</v>
      </c>
      <c r="J15" s="34" t="s">
        <v>49</v>
      </c>
      <c r="K15" s="34">
        <v>0.023</v>
      </c>
      <c r="L15" s="34">
        <f>I15*G15</f>
        <v>6.16</v>
      </c>
    </row>
    <row r="16" s="4" customFormat="1" ht="60" customHeight="1" spans="1:12">
      <c r="A16" s="29" t="s">
        <v>50</v>
      </c>
      <c r="B16" s="30" t="s">
        <v>51</v>
      </c>
      <c r="C16" s="35" t="s">
        <v>52</v>
      </c>
      <c r="D16" s="31">
        <v>6140</v>
      </c>
      <c r="E16" s="32">
        <f t="shared" si="0"/>
        <v>307</v>
      </c>
      <c r="F16" s="32">
        <f t="shared" si="1"/>
        <v>6447</v>
      </c>
      <c r="G16" s="36">
        <v>1</v>
      </c>
      <c r="H16" s="36">
        <f>I16-0.4</f>
        <v>4.13</v>
      </c>
      <c r="I16" s="36">
        <v>4.53</v>
      </c>
      <c r="J16" s="36" t="s">
        <v>49</v>
      </c>
      <c r="K16" s="36">
        <v>0.023</v>
      </c>
      <c r="L16" s="36">
        <f>I16*G16</f>
        <v>4.53</v>
      </c>
    </row>
    <row r="17" s="4" customFormat="1" ht="60" customHeight="1" spans="1:12">
      <c r="A17" s="29" t="s">
        <v>53</v>
      </c>
      <c r="B17" s="30" t="s">
        <v>54</v>
      </c>
      <c r="C17" s="35" t="s">
        <v>55</v>
      </c>
      <c r="D17" s="31">
        <v>2090</v>
      </c>
      <c r="E17" s="32">
        <f t="shared" si="0"/>
        <v>104.5</v>
      </c>
      <c r="F17" s="32">
        <f t="shared" si="1"/>
        <v>2194.5</v>
      </c>
      <c r="G17" s="37"/>
      <c r="H17" s="37"/>
      <c r="I17" s="37"/>
      <c r="J17" s="37"/>
      <c r="K17" s="37"/>
      <c r="L17" s="37"/>
    </row>
    <row r="18" s="4" customFormat="1" ht="60" customHeight="1" spans="1:12">
      <c r="A18" s="29" t="s">
        <v>56</v>
      </c>
      <c r="B18" s="30" t="s">
        <v>57</v>
      </c>
      <c r="C18" s="35" t="s">
        <v>58</v>
      </c>
      <c r="D18" s="31">
        <v>4100</v>
      </c>
      <c r="E18" s="32">
        <f t="shared" si="0"/>
        <v>205</v>
      </c>
      <c r="F18" s="32">
        <f t="shared" si="1"/>
        <v>4305</v>
      </c>
      <c r="G18" s="38"/>
      <c r="H18" s="38"/>
      <c r="I18" s="38"/>
      <c r="J18" s="38"/>
      <c r="K18" s="38"/>
      <c r="L18" s="38"/>
    </row>
    <row r="19" s="4" customFormat="1" ht="60" customHeight="1" spans="1:12">
      <c r="A19" s="29"/>
      <c r="B19" s="29"/>
      <c r="C19" s="39"/>
      <c r="D19" s="40"/>
      <c r="E19" s="32"/>
      <c r="F19" s="32"/>
      <c r="G19" s="41"/>
      <c r="H19" s="41"/>
      <c r="I19" s="34"/>
      <c r="J19" s="34"/>
      <c r="K19" s="34"/>
      <c r="L19" s="34"/>
    </row>
    <row r="20" ht="47" customHeight="1" spans="1:12">
      <c r="A20" s="42" t="s">
        <v>59</v>
      </c>
      <c r="B20" s="43"/>
      <c r="C20" s="43"/>
      <c r="D20" s="44">
        <f>SUM(D9:D19)</f>
        <v>161137</v>
      </c>
      <c r="E20" s="44">
        <f>SUM(E9:E19)</f>
        <v>8056.85</v>
      </c>
      <c r="F20" s="44">
        <f>SUM(F9:F19)</f>
        <v>169193.85</v>
      </c>
      <c r="G20" s="44">
        <f>SUM(G9:G19)</f>
        <v>8</v>
      </c>
      <c r="H20" s="44"/>
      <c r="I20" s="44"/>
      <c r="J20" s="44"/>
      <c r="K20" s="44"/>
      <c r="L20" s="44">
        <f>SUM(L9:L18)</f>
        <v>56.74</v>
      </c>
    </row>
  </sheetData>
  <autoFilter ref="A7:K22">
    <extLst/>
  </autoFilter>
  <mergeCells count="19">
    <mergeCell ref="A1:K1"/>
    <mergeCell ref="A2:K2"/>
    <mergeCell ref="A3:C3"/>
    <mergeCell ref="D3:K3"/>
    <mergeCell ref="D4:K4"/>
    <mergeCell ref="D5:K5"/>
    <mergeCell ref="G12:G14"/>
    <mergeCell ref="G16:G18"/>
    <mergeCell ref="H12:H14"/>
    <mergeCell ref="H16:H18"/>
    <mergeCell ref="I12:I14"/>
    <mergeCell ref="I16:I18"/>
    <mergeCell ref="J12:J14"/>
    <mergeCell ref="J16:J18"/>
    <mergeCell ref="K12:K14"/>
    <mergeCell ref="K16:K18"/>
    <mergeCell ref="L12:L14"/>
    <mergeCell ref="L16:L18"/>
    <mergeCell ref="A4:C5"/>
  </mergeCells>
  <pageMargins left="0.747916666666667" right="0" top="0" bottom="0" header="0.298611111111111" footer="0.298611111111111"/>
  <pageSetup paperSize="9" scale="33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2025-09-11T00:42:00Z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