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<sst xmlns="http://schemas.openxmlformats.org/spreadsheetml/2006/main" count="52" uniqueCount="49">
  <si>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</si>
  <si>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</si>
  <si>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邮政快运单号:</t>
  </si>
  <si>
    <t>8425336792812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</si>
  <si>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</si>
  <si>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</si>
  <si>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</si>
  <si>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</si>
  <si>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</si>
  <si>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</si>
  <si>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</si>
  <si>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</si>
  <si>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</si>
  <si>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</si>
  <si>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</si>
  <si>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</si>
  <si>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</si>
  <si>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</si>
  <si>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</si>
  <si>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</si>
  <si>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</si>
  <si>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</si>
  <si>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</si>
  <si>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</si>
  <si>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</si>
  <si>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</si>
  <si>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</si>
  <si>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P25092007</t>
  </si>
  <si>
    <t>JJW-ST-003</t>
  </si>
  <si>
    <t>S25090909</t>
  </si>
  <si>
    <t>170639 款</t>
  </si>
  <si>
    <t>20.5CM</t>
  </si>
  <si>
    <t>15*37*13</t>
  </si>
  <si>
    <t>总计</t>
  </si>
  <si>
    <t>Factory name (工厂名称)</t>
  </si>
  <si>
    <t>PO. Number(订单号)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</si>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</sst>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0" fontId="3" fillId="0" borderId="1" xfId="50" applyFont="1" applyBorder="1" applyAlignment="1">
      <alignment horizontal="center"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2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C9" sqref="C9"/>
    </sheetView>
  </sheetViews>
  <sheetFormatPr defaultColWidth="9" defaultRowHeight="13.5"/>
  <cols>
    <col min="1" max="1" width="15.125" customWidth="1"/>
    <col min="2" max="2" width="22.375" customWidth="1"/>
    <col min="3" max="3" width="13.25" customWidth="1"/>
    <col min="4" max="4" width="21.12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45918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9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4515</v>
      </c>
      <c r="G9" s="50">
        <f>+F9*0.02</f>
        <v>90.3</v>
      </c>
      <c r="H9" s="50">
        <f>+F9+G9</f>
        <v>4605.3</v>
      </c>
      <c r="I9" s="66">
        <v>1</v>
      </c>
      <c r="J9" s="67">
        <f>K9-0.15</f>
        <v>1.38</v>
      </c>
      <c r="K9" s="68">
        <v>1.53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4515</v>
      </c>
      <c r="G17" s="58">
        <f>SUM(G9:G16)</f>
        <v>90.3</v>
      </c>
      <c r="H17" s="58">
        <f>SUM(H9:H16)</f>
        <v>4605.3</v>
      </c>
      <c r="I17" s="69"/>
      <c r="J17" s="69">
        <f>SUM(J9:J16)</f>
        <v>1.38</v>
      </c>
      <c r="K17" s="69">
        <f>SUM(K9:K16)</f>
        <v>1.53</v>
      </c>
      <c r="L17" s="69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3" sqref="B3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29</v>
      </c>
      <c r="C3" s="9" t="s">
        <v>36</v>
      </c>
    </row>
    <row r="4" s="1" customFormat="1" ht="41" customHeight="1" spans="1:3">
      <c r="A4" s="5" t="s">
        <v>37</v>
      </c>
      <c r="B4" s="8" t="s">
        <v>30</v>
      </c>
      <c r="C4" s="10"/>
    </row>
    <row r="5" s="1" customFormat="1" ht="41" customHeight="1" spans="1:3">
      <c r="A5" s="5" t="s">
        <v>38</v>
      </c>
      <c r="B5" s="11" t="str">
        <f>+箱单!B9</f>
        <v>JJW-ST-003</v>
      </c>
      <c r="C5" s="12" t="s">
        <v>39</v>
      </c>
    </row>
    <row r="6" s="1" customFormat="1" ht="41" customHeight="1" spans="1:3">
      <c r="A6" s="5" t="s">
        <v>40</v>
      </c>
      <c r="B6" s="13" t="s">
        <v>41</v>
      </c>
      <c r="C6" s="14" t="str">
        <f>[1]箱单!I7</f>
        <v>1/1</v>
      </c>
    </row>
    <row r="7" s="1" customFormat="1" ht="41" customHeight="1" spans="1:3">
      <c r="A7" s="5" t="s">
        <v>42</v>
      </c>
      <c r="B7" s="15">
        <v>4515</v>
      </c>
      <c r="C7" s="14"/>
    </row>
    <row r="8" s="1" customFormat="1" ht="41" customHeight="1" spans="1:3">
      <c r="A8" s="5" t="s">
        <v>43</v>
      </c>
      <c r="B8" s="11" t="str">
        <f>+箱单!L17</f>
        <v>15*37*13</v>
      </c>
      <c r="C8" s="16" t="s">
        <v>44</v>
      </c>
    </row>
    <row r="9" s="1" customFormat="1" ht="41" customHeight="1" spans="1:3">
      <c r="A9" s="5" t="s">
        <v>45</v>
      </c>
      <c r="B9" s="17">
        <f>+箱单!K17</f>
        <v>1.53</v>
      </c>
      <c r="C9" s="18" t="s">
        <v>46</v>
      </c>
    </row>
    <row r="10" s="1" customFormat="1" ht="41" customHeight="1" spans="1:3">
      <c r="A10" s="5" t="s">
        <v>47</v>
      </c>
      <c r="B10" s="13">
        <f>箱单!J17</f>
        <v>1.38</v>
      </c>
      <c r="C10" s="18"/>
    </row>
    <row r="11" s="1" customFormat="1" ht="41" customHeight="1" spans="1:3">
      <c r="A11" s="5" t="s">
        <v>48</v>
      </c>
      <c r="B11" s="6"/>
      <c r="C11" s="1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2025-09-18T10:38:24Z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