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<sst xmlns="http://schemas.openxmlformats.org/spreadsheetml/2006/main" count="59" uniqueCount="53">
  <si>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</si>
  <si>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</si>
  <si>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中通快运单号:</t>
  </si>
  <si>
    <t>ZY202434469803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</si>
  <si>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</si>
  <si>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</si>
  <si>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</si>
  <si>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</si>
  <si>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</si>
  <si>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</si>
  <si>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</si>
  <si>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</si>
  <si>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</si>
  <si>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</si>
  <si>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</si>
  <si>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</si>
  <si>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</si>
  <si>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</si>
  <si>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</si>
  <si>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</si>
  <si>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</si>
  <si>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</si>
  <si>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</si>
  <si>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</si>
  <si>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</si>
  <si>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</si>
  <si>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</si>
  <si>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总重</t>
  </si>
  <si>
    <t>P25091777</t>
  </si>
  <si>
    <t>JJW-ST-003</t>
  </si>
  <si>
    <t>S25090811</t>
  </si>
  <si>
    <t>003款</t>
  </si>
  <si>
    <t>20.5CM</t>
  </si>
  <si>
    <t>21*37*30</t>
  </si>
  <si>
    <t>21*37*15</t>
  </si>
  <si>
    <t>总计</t>
  </si>
  <si>
    <t>Factory name (工厂名称)</t>
  </si>
  <si>
    <t>PO. Number(订单号)</t>
  </si>
  <si>
    <t>S25090990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</si>
  <si>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</si>
  <si>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</si>
  <si>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</si>
  <si>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</si>
  <si>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</si>
  <si>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</si>
  <si>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</si>
  <si>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</si>
  <si>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21*37*30/21*37*15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</si>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</sst>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2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K17" sqref="K17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ht="25.5" spans="1:1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  <c r="M1" s="21"/>
    </row>
    <row r="2" ht="25.5" spans="1:1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  <c r="M2" s="23"/>
    </row>
    <row r="3" ht="26" customHeight="1" spans="1:1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  <c r="M3" s="25"/>
    </row>
    <row r="4" ht="24" customHeight="1" spans="1:13">
      <c r="A4" s="26"/>
      <c r="B4" s="26"/>
      <c r="C4" s="27" t="s">
        <v>1</v>
      </c>
      <c r="D4" s="27"/>
      <c r="E4" s="28">
        <v>45919</v>
      </c>
      <c r="F4" s="28"/>
      <c r="G4" s="28"/>
      <c r="H4" s="28"/>
      <c r="I4" s="28"/>
      <c r="J4" s="28"/>
      <c r="K4" s="28"/>
      <c r="L4" s="28"/>
      <c r="M4" s="28"/>
    </row>
    <row r="5" ht="24" customHeight="1" spans="1:13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  <c r="M5" s="30"/>
    </row>
    <row r="6" ht="24" customHeight="1" spans="1:13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  <c r="M6" s="33"/>
    </row>
    <row r="7" ht="24" customHeight="1" spans="1:13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  <c r="M7" s="63"/>
    </row>
    <row r="8" ht="24" customHeight="1" spans="1:13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  <c r="M8" s="65" t="s">
        <v>27</v>
      </c>
    </row>
    <row r="9" s="19" customFormat="1" ht="42" customHeight="1" spans="1:13">
      <c r="A9" s="44" t="s">
        <v>28</v>
      </c>
      <c r="B9" s="45" t="s">
        <v>29</v>
      </c>
      <c r="C9" s="46" t="s">
        <v>30</v>
      </c>
      <c r="D9" s="47" t="s">
        <v>31</v>
      </c>
      <c r="E9" s="48" t="s">
        <v>32</v>
      </c>
      <c r="F9" s="49">
        <f>20000*2</f>
        <v>40000</v>
      </c>
      <c r="G9" s="50">
        <f>+F9*0.02</f>
        <v>800</v>
      </c>
      <c r="H9" s="50">
        <f>+F9+G9</f>
        <v>40800</v>
      </c>
      <c r="I9" s="66">
        <v>2</v>
      </c>
      <c r="J9" s="67">
        <f>K9-0.4</f>
        <v>5.81</v>
      </c>
      <c r="K9" s="68">
        <v>6.21</v>
      </c>
      <c r="L9" s="68" t="s">
        <v>33</v>
      </c>
      <c r="M9" s="67">
        <f>K9*I9</f>
        <v>12.42</v>
      </c>
    </row>
    <row r="10" ht="42" customHeight="1" spans="1:13">
      <c r="A10" s="44" t="s">
        <v>28</v>
      </c>
      <c r="B10" s="45" t="s">
        <v>29</v>
      </c>
      <c r="C10" s="46" t="s">
        <v>30</v>
      </c>
      <c r="D10" s="47" t="s">
        <v>31</v>
      </c>
      <c r="E10" s="48" t="s">
        <v>32</v>
      </c>
      <c r="F10" s="49">
        <v>10000</v>
      </c>
      <c r="G10" s="50">
        <f>F10*0.02</f>
        <v>200</v>
      </c>
      <c r="H10" s="50">
        <f>F10+G10</f>
        <v>10200</v>
      </c>
      <c r="I10" s="66">
        <v>1</v>
      </c>
      <c r="J10" s="67">
        <f>K10-0.3</f>
        <v>2.89</v>
      </c>
      <c r="K10" s="68">
        <v>3.19</v>
      </c>
      <c r="L10" s="68" t="s">
        <v>34</v>
      </c>
      <c r="M10" s="67">
        <f>K10*I10</f>
        <v>3.19</v>
      </c>
    </row>
    <row r="11" ht="24" customHeight="1" spans="1:13">
      <c r="A11" s="51"/>
      <c r="B11" s="45"/>
      <c r="C11" s="52"/>
      <c r="D11" s="51"/>
      <c r="E11" s="51"/>
      <c r="F11" s="53"/>
      <c r="G11" s="54"/>
      <c r="H11" s="54"/>
      <c r="I11" s="54"/>
      <c r="J11" s="54"/>
      <c r="K11" s="54"/>
      <c r="L11" s="54"/>
      <c r="M11" s="54"/>
    </row>
    <row r="12" ht="24" customHeight="1" spans="1:13">
      <c r="A12" s="51"/>
      <c r="B12" s="45"/>
      <c r="C12" s="52"/>
      <c r="D12" s="51"/>
      <c r="E12" s="51"/>
      <c r="F12" s="53"/>
      <c r="G12" s="55"/>
      <c r="H12" s="55"/>
      <c r="I12" s="55"/>
      <c r="J12" s="55"/>
      <c r="K12" s="55"/>
      <c r="L12" s="54"/>
      <c r="M12" s="55"/>
    </row>
    <row r="13" ht="24" customHeight="1" spans="1:13">
      <c r="A13" s="51"/>
      <c r="B13" s="45"/>
      <c r="C13" s="52"/>
      <c r="D13" s="51"/>
      <c r="E13" s="51"/>
      <c r="F13" s="53"/>
      <c r="G13" s="55"/>
      <c r="H13" s="55"/>
      <c r="I13" s="55"/>
      <c r="J13" s="55"/>
      <c r="K13" s="55"/>
      <c r="L13" s="54"/>
      <c r="M13" s="55"/>
    </row>
    <row r="14" ht="24" customHeight="1" spans="1:13">
      <c r="A14" s="53"/>
      <c r="B14" s="45"/>
      <c r="C14" s="52"/>
      <c r="D14" s="51"/>
      <c r="E14" s="51"/>
      <c r="F14" s="53"/>
      <c r="G14" s="55"/>
      <c r="H14" s="55"/>
      <c r="I14" s="55"/>
      <c r="J14" s="55"/>
      <c r="K14" s="55"/>
      <c r="L14" s="54"/>
      <c r="M14" s="55"/>
    </row>
    <row r="15" ht="24" customHeight="1" spans="1:13">
      <c r="A15" s="53"/>
      <c r="B15" s="45"/>
      <c r="C15" s="52"/>
      <c r="D15" s="51"/>
      <c r="E15" s="51"/>
      <c r="F15" s="53"/>
      <c r="G15" s="55"/>
      <c r="H15" s="55"/>
      <c r="I15" s="55"/>
      <c r="J15" s="55"/>
      <c r="K15" s="55"/>
      <c r="L15" s="54"/>
      <c r="M15" s="55"/>
    </row>
    <row r="16" ht="24" customHeight="1" spans="1:13">
      <c r="A16" s="53"/>
      <c r="B16" s="56"/>
      <c r="C16" s="52"/>
      <c r="D16" s="51"/>
      <c r="E16" s="51"/>
      <c r="F16" s="53"/>
      <c r="G16" s="55"/>
      <c r="H16" s="55"/>
      <c r="I16" s="55"/>
      <c r="J16" s="55"/>
      <c r="K16" s="55"/>
      <c r="L16" s="54"/>
      <c r="M16" s="55"/>
    </row>
    <row r="17" ht="15" spans="1:13">
      <c r="A17" s="54" t="s">
        <v>35</v>
      </c>
      <c r="B17" s="54"/>
      <c r="C17" s="57"/>
      <c r="D17" s="55"/>
      <c r="E17" s="55"/>
      <c r="F17" s="58">
        <f>SUM(F9:F16)</f>
        <v>50000</v>
      </c>
      <c r="G17" s="58">
        <f>SUM(G9:G16)</f>
        <v>1000</v>
      </c>
      <c r="H17" s="58">
        <f t="shared" ref="H17:M17" si="0">SUM(H9:H16)</f>
        <v>51000</v>
      </c>
      <c r="I17" s="69">
        <f>SUM(I9:I10)</f>
        <v>3</v>
      </c>
      <c r="J17" s="69">
        <f t="shared" si="0"/>
        <v>8.7</v>
      </c>
      <c r="K17" s="69">
        <f t="shared" si="0"/>
        <v>9.4</v>
      </c>
      <c r="L17" s="69"/>
      <c r="M17" s="69">
        <f t="shared" si="0"/>
        <v>15.61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0" sqref="B10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36</v>
      </c>
      <c r="B2" s="6"/>
      <c r="C2" s="7"/>
    </row>
    <row r="3" s="1" customFormat="1" ht="41" customHeight="1" spans="1:3">
      <c r="A3" s="5" t="s">
        <v>37</v>
      </c>
      <c r="B3" s="8" t="s">
        <v>38</v>
      </c>
      <c r="C3" s="9" t="s">
        <v>39</v>
      </c>
    </row>
    <row r="4" s="1" customFormat="1" ht="41" customHeight="1" spans="1:3">
      <c r="A4" s="5" t="s">
        <v>40</v>
      </c>
      <c r="B4" s="10" t="str">
        <f>+箱单!A9</f>
        <v>P25091777</v>
      </c>
      <c r="C4" s="11"/>
    </row>
    <row r="5" s="1" customFormat="1" ht="41" customHeight="1" spans="1:3">
      <c r="A5" s="5" t="s">
        <v>41</v>
      </c>
      <c r="B5" s="12" t="str">
        <f>+箱单!B9</f>
        <v>JJW-ST-003</v>
      </c>
      <c r="C5" s="13" t="s">
        <v>42</v>
      </c>
    </row>
    <row r="6" s="1" customFormat="1" ht="41" customHeight="1" spans="1:3">
      <c r="A6" s="5" t="s">
        <v>43</v>
      </c>
      <c r="B6" s="10" t="s">
        <v>44</v>
      </c>
      <c r="C6" s="14" t="str">
        <f>[1]箱单!I7</f>
        <v>1/1</v>
      </c>
    </row>
    <row r="7" s="1" customFormat="1" ht="41" customHeight="1" spans="1:3">
      <c r="A7" s="5" t="s">
        <v>45</v>
      </c>
      <c r="B7" s="15">
        <f>+箱单!H17</f>
        <v>51000</v>
      </c>
      <c r="C7" s="14"/>
    </row>
    <row r="8" s="1" customFormat="1" ht="41" customHeight="1" spans="1:3">
      <c r="A8" s="5" t="s">
        <v>46</v>
      </c>
      <c r="B8" s="12" t="s">
        <v>47</v>
      </c>
      <c r="C8" s="16" t="s">
        <v>48</v>
      </c>
    </row>
    <row r="9" s="1" customFormat="1" ht="41" customHeight="1" spans="1:3">
      <c r="A9" s="5" t="s">
        <v>49</v>
      </c>
      <c r="B9" s="17">
        <f>+箱单!K17</f>
        <v>9.4</v>
      </c>
      <c r="C9" s="18" t="s">
        <v>50</v>
      </c>
    </row>
    <row r="10" s="1" customFormat="1" ht="41" customHeight="1" spans="1:3">
      <c r="A10" s="5" t="s">
        <v>51</v>
      </c>
      <c r="B10" s="10">
        <f>箱单!J17</f>
        <v>8.7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2025-09-19T10:03:31Z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