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Y128537M -CSSH15008888  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'ZY128537M -CSSH15008888  '!$A$1:$N$26</definedName>
  </definedNames>
  <calcPr calcId="144525" concurrentCalc="0"/>
</workbook>
</file>

<file path=xl/sharedStrings.xml><?xml version="1.0" encoding="utf-8"?>
<sst xmlns="http://schemas.openxmlformats.org/spreadsheetml/2006/main" count="91" uniqueCount="67">
  <si>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</si>
  <si>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</si>
  <si>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</si>
  <si>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2025.10.21</t>
  </si>
  <si>
    <t>车牌</t>
  </si>
  <si>
    <t>常熟舜佳服饰有限公司常熟市梅李镇赵市美迪洋路101号 ，Michelle收，0512-51910391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</si>
  <si>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</si>
  <si>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</si>
  <si>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</si>
  <si>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</si>
  <si>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</si>
  <si>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</si>
  <si>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</si>
  <si>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</si>
  <si>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</si>
  <si>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</si>
  <si>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</si>
  <si>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</si>
  <si>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</si>
  <si>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</si>
  <si>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</si>
  <si>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</si>
  <si>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</si>
  <si>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</si>
  <si>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</si>
  <si>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</si>
  <si>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</si>
  <si>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</si>
  <si>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</si>
  <si>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</si>
  <si>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</si>
  <si>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</si>
  <si>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</si>
  <si>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</si>
  <si>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P25100645  </t>
  </si>
  <si>
    <t xml:space="preserve">ZY128537M -CSSH15008888   </t>
  </si>
  <si>
    <t xml:space="preserve">S25100292 </t>
  </si>
  <si>
    <t>CH</t>
  </si>
  <si>
    <t>1/17</t>
  </si>
  <si>
    <t>640*260*230</t>
  </si>
  <si>
    <t>2/17</t>
  </si>
  <si>
    <t>3/17</t>
  </si>
  <si>
    <t>700*160*185</t>
  </si>
  <si>
    <t>M</t>
  </si>
  <si>
    <t>4/17</t>
  </si>
  <si>
    <t>5/17</t>
  </si>
  <si>
    <t>6/17</t>
  </si>
  <si>
    <t>7/17</t>
  </si>
  <si>
    <t>G</t>
  </si>
  <si>
    <t>8/17</t>
  </si>
  <si>
    <t>9/17</t>
  </si>
  <si>
    <t>10/17</t>
  </si>
  <si>
    <t>EG</t>
  </si>
  <si>
    <t>11/17</t>
  </si>
  <si>
    <t>12/17</t>
  </si>
  <si>
    <t>尺码条</t>
  </si>
  <si>
    <t>13/17</t>
  </si>
  <si>
    <t>700*260*205</t>
  </si>
  <si>
    <t>14/17</t>
  </si>
  <si>
    <t>15/17</t>
  </si>
  <si>
    <t>16/17</t>
  </si>
  <si>
    <t xml:space="preserve">P25100645                        </t>
  </si>
  <si>
    <t>圆贴</t>
  </si>
  <si>
    <t>17/17</t>
  </si>
  <si>
    <t>385*240*195</t>
  </si>
  <si>
    <t>17箱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</si>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</sst>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9"/>
      <color rgb="FF000000"/>
      <name val="Segoe UI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36" fillId="13" borderId="8" applyNumberFormat="0" applyAlignment="0" applyProtection="0">
      <alignment vertical="center"/>
    </xf>
    <xf numFmtId="0" fontId="37" fillId="14" borderId="1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2" fillId="0" borderId="0"/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3" fillId="0" borderId="0"/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52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79" fontId="16" fillId="2" borderId="4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52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179" fontId="16" fillId="2" borderId="5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179" fontId="16" fillId="3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9" fontId="16" fillId="3" borderId="4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5" fillId="0" borderId="4" xfId="5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9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14" fillId="0" borderId="4" xfId="52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179" fontId="16" fillId="0" borderId="3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4" fillId="0" borderId="3" xfId="52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11" fillId="0" borderId="6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180" fontId="18" fillId="0" borderId="7" xfId="0" applyNumberFormat="1" applyFont="1" applyBorder="1" applyAlignment="1">
      <alignment horizontal="center" vertical="center" wrapText="1"/>
    </xf>
    <xf numFmtId="176" fontId="18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180" fontId="19" fillId="0" borderId="3" xfId="0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3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7" fillId="0" borderId="3" xfId="0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1619250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workbookViewId="0">
      <selection activeCell="L29" sqref="L29"/>
    </sheetView>
  </sheetViews>
  <sheetFormatPr defaultColWidth="18" defaultRowHeight="15"/>
  <cols>
    <col min="1" max="1" width="9.875" style="1" customWidth="1"/>
    <col min="2" max="2" width="24.875" style="1" customWidth="1"/>
    <col min="3" max="3" width="7.75" style="1" customWidth="1"/>
    <col min="4" max="4" width="10.875" style="1" customWidth="1"/>
    <col min="5" max="5" width="17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4"/>
      <c r="J1" s="64"/>
      <c r="K1" s="65"/>
      <c r="L1" s="65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66"/>
      <c r="L2" s="66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63"/>
      <c r="J3" s="63"/>
      <c r="K3" s="4"/>
      <c r="L3" s="4"/>
    </row>
    <row r="4" s="1" customFormat="1" ht="37" customHeight="1" spans="2:14">
      <c r="B4" s="11"/>
      <c r="D4" s="12" t="s">
        <v>4</v>
      </c>
      <c r="E4" s="13"/>
      <c r="F4" s="14"/>
      <c r="G4" s="15"/>
      <c r="H4" s="16" t="s">
        <v>5</v>
      </c>
      <c r="I4" s="16"/>
      <c r="J4" s="16"/>
      <c r="K4" s="16"/>
      <c r="L4" s="16"/>
      <c r="M4" s="16"/>
      <c r="N4" s="16"/>
    </row>
    <row r="5" s="1" customFormat="1" hidden="1" spans="2:12">
      <c r="B5" s="17"/>
      <c r="H5" s="3"/>
      <c r="K5" s="4"/>
      <c r="L5" s="4"/>
    </row>
    <row r="6" s="2" customFormat="1" ht="38.25" spans="1:14">
      <c r="A6" s="18" t="s">
        <v>6</v>
      </c>
      <c r="B6" s="19" t="s">
        <v>7</v>
      </c>
      <c r="C6" s="19" t="s">
        <v>8</v>
      </c>
      <c r="D6" s="19" t="s">
        <v>9</v>
      </c>
      <c r="E6" s="20" t="s">
        <v>10</v>
      </c>
      <c r="F6" s="20" t="s">
        <v>11</v>
      </c>
      <c r="G6" s="21" t="s">
        <v>12</v>
      </c>
      <c r="H6" s="21" t="s">
        <v>13</v>
      </c>
      <c r="I6" s="67" t="s">
        <v>14</v>
      </c>
      <c r="J6" s="25" t="s">
        <v>15</v>
      </c>
      <c r="K6" s="68" t="s">
        <v>16</v>
      </c>
      <c r="L6" s="68" t="s">
        <v>17</v>
      </c>
      <c r="M6" s="19" t="s">
        <v>18</v>
      </c>
      <c r="N6" s="69" t="s">
        <v>19</v>
      </c>
    </row>
    <row r="7" s="2" customFormat="1" ht="32" customHeight="1" spans="1:14">
      <c r="A7" s="18" t="s">
        <v>20</v>
      </c>
      <c r="B7" s="22" t="s">
        <v>21</v>
      </c>
      <c r="C7" s="23" t="s">
        <v>22</v>
      </c>
      <c r="D7" s="24" t="s">
        <v>23</v>
      </c>
      <c r="E7" s="25" t="s">
        <v>24</v>
      </c>
      <c r="F7" s="25" t="s">
        <v>25</v>
      </c>
      <c r="G7" s="21" t="s">
        <v>26</v>
      </c>
      <c r="H7" s="21" t="s">
        <v>27</v>
      </c>
      <c r="I7" s="70" t="s">
        <v>28</v>
      </c>
      <c r="J7" s="71" t="s">
        <v>29</v>
      </c>
      <c r="K7" s="68" t="s">
        <v>30</v>
      </c>
      <c r="L7" s="68" t="s">
        <v>31</v>
      </c>
      <c r="M7" s="19" t="s">
        <v>32</v>
      </c>
      <c r="N7" s="69" t="s">
        <v>33</v>
      </c>
    </row>
    <row r="8" s="2" customFormat="1" ht="16" customHeight="1" spans="1:15">
      <c r="A8" s="26" t="s">
        <v>34</v>
      </c>
      <c r="B8" s="27" t="s">
        <v>35</v>
      </c>
      <c r="C8" s="26"/>
      <c r="D8" s="26" t="s">
        <v>36</v>
      </c>
      <c r="E8" s="28"/>
      <c r="F8" s="29" t="s">
        <v>37</v>
      </c>
      <c r="G8" s="30">
        <v>4620</v>
      </c>
      <c r="H8" s="31"/>
      <c r="I8" s="72">
        <v>2000</v>
      </c>
      <c r="J8" s="83" t="s">
        <v>38</v>
      </c>
      <c r="K8" s="73">
        <f>I8*0.00647</f>
        <v>12.94</v>
      </c>
      <c r="L8" s="73">
        <f>K8+0.5</f>
        <v>13.44</v>
      </c>
      <c r="M8" s="72" t="s">
        <v>39</v>
      </c>
      <c r="N8" s="74">
        <f t="shared" ref="N8:N19" si="0">0.63*0.25*0.22</f>
        <v>0.03465</v>
      </c>
      <c r="O8" s="75"/>
    </row>
    <row r="9" s="2" customFormat="1" ht="16" customHeight="1" spans="1:14">
      <c r="A9" s="32"/>
      <c r="B9" s="33"/>
      <c r="C9" s="32"/>
      <c r="D9" s="32"/>
      <c r="E9" s="34"/>
      <c r="F9" s="35"/>
      <c r="G9" s="36"/>
      <c r="H9" s="31"/>
      <c r="I9" s="72">
        <v>2000</v>
      </c>
      <c r="J9" s="83" t="s">
        <v>40</v>
      </c>
      <c r="K9" s="73">
        <f t="shared" ref="K9:K19" si="1">I9*0.00647</f>
        <v>12.94</v>
      </c>
      <c r="L9" s="73">
        <f t="shared" ref="L9:L19" si="2">K9+0.5</f>
        <v>13.44</v>
      </c>
      <c r="M9" s="72" t="s">
        <v>39</v>
      </c>
      <c r="N9" s="74">
        <f t="shared" si="0"/>
        <v>0.03465</v>
      </c>
    </row>
    <row r="10" s="2" customFormat="1" ht="16" customHeight="1" spans="1:14">
      <c r="A10" s="32"/>
      <c r="B10" s="33"/>
      <c r="C10" s="32"/>
      <c r="D10" s="32"/>
      <c r="E10" s="34"/>
      <c r="F10" s="35"/>
      <c r="G10" s="36"/>
      <c r="H10" s="31">
        <v>50</v>
      </c>
      <c r="I10" s="72">
        <f>620+50</f>
        <v>670</v>
      </c>
      <c r="J10" s="83" t="s">
        <v>41</v>
      </c>
      <c r="K10" s="73">
        <f t="shared" si="1"/>
        <v>4.3349</v>
      </c>
      <c r="L10" s="73">
        <f t="shared" si="2"/>
        <v>4.8349</v>
      </c>
      <c r="M10" s="76" t="s">
        <v>42</v>
      </c>
      <c r="N10" s="69">
        <f>0.7*0.16*0.185</f>
        <v>0.02072</v>
      </c>
    </row>
    <row r="11" s="2" customFormat="1" ht="16" customHeight="1" spans="1:14">
      <c r="A11" s="32"/>
      <c r="B11" s="33"/>
      <c r="C11" s="32"/>
      <c r="D11" s="32"/>
      <c r="E11" s="34"/>
      <c r="F11" s="29" t="s">
        <v>43</v>
      </c>
      <c r="G11" s="30">
        <v>6450</v>
      </c>
      <c r="H11" s="31"/>
      <c r="I11" s="72">
        <v>2000</v>
      </c>
      <c r="J11" s="83" t="s">
        <v>44</v>
      </c>
      <c r="K11" s="73">
        <f t="shared" si="1"/>
        <v>12.94</v>
      </c>
      <c r="L11" s="73">
        <f t="shared" si="2"/>
        <v>13.44</v>
      </c>
      <c r="M11" s="72" t="s">
        <v>39</v>
      </c>
      <c r="N11" s="74">
        <f t="shared" si="0"/>
        <v>0.03465</v>
      </c>
    </row>
    <row r="12" s="2" customFormat="1" ht="16" customHeight="1" spans="1:14">
      <c r="A12" s="32"/>
      <c r="B12" s="33"/>
      <c r="C12" s="32"/>
      <c r="D12" s="32"/>
      <c r="E12" s="34"/>
      <c r="F12" s="35"/>
      <c r="G12" s="36"/>
      <c r="H12" s="31"/>
      <c r="I12" s="72">
        <v>2000</v>
      </c>
      <c r="J12" s="83" t="s">
        <v>45</v>
      </c>
      <c r="K12" s="73">
        <f t="shared" si="1"/>
        <v>12.94</v>
      </c>
      <c r="L12" s="73">
        <f t="shared" si="2"/>
        <v>13.44</v>
      </c>
      <c r="M12" s="72" t="s">
        <v>39</v>
      </c>
      <c r="N12" s="74">
        <f t="shared" si="0"/>
        <v>0.03465</v>
      </c>
    </row>
    <row r="13" s="2" customFormat="1" ht="16" customHeight="1" spans="1:14">
      <c r="A13" s="32"/>
      <c r="B13" s="33"/>
      <c r="C13" s="32"/>
      <c r="D13" s="32"/>
      <c r="E13" s="34"/>
      <c r="F13" s="35"/>
      <c r="G13" s="36"/>
      <c r="H13" s="31"/>
      <c r="I13" s="72">
        <v>2000</v>
      </c>
      <c r="J13" s="83" t="s">
        <v>46</v>
      </c>
      <c r="K13" s="73">
        <f t="shared" si="1"/>
        <v>12.94</v>
      </c>
      <c r="L13" s="73">
        <f t="shared" si="2"/>
        <v>13.44</v>
      </c>
      <c r="M13" s="72" t="s">
        <v>39</v>
      </c>
      <c r="N13" s="74">
        <f t="shared" si="0"/>
        <v>0.03465</v>
      </c>
    </row>
    <row r="14" s="2" customFormat="1" ht="16" customHeight="1" spans="1:14">
      <c r="A14" s="32"/>
      <c r="B14" s="33"/>
      <c r="C14" s="32"/>
      <c r="D14" s="32"/>
      <c r="E14" s="34"/>
      <c r="F14" s="35"/>
      <c r="G14" s="36"/>
      <c r="H14" s="31">
        <v>50</v>
      </c>
      <c r="I14" s="72">
        <v>500</v>
      </c>
      <c r="J14" s="83" t="s">
        <v>47</v>
      </c>
      <c r="K14" s="73">
        <f t="shared" si="1"/>
        <v>3.235</v>
      </c>
      <c r="L14" s="73">
        <f t="shared" si="2"/>
        <v>3.735</v>
      </c>
      <c r="M14" s="76" t="s">
        <v>42</v>
      </c>
      <c r="N14" s="69">
        <f>0.7*0.16*0.185</f>
        <v>0.02072</v>
      </c>
    </row>
    <row r="15" s="2" customFormat="1" ht="16" customHeight="1" spans="1:14">
      <c r="A15" s="32"/>
      <c r="B15" s="33"/>
      <c r="C15" s="32"/>
      <c r="D15" s="32"/>
      <c r="E15" s="34"/>
      <c r="F15" s="29" t="s">
        <v>48</v>
      </c>
      <c r="G15" s="30">
        <v>5520</v>
      </c>
      <c r="H15" s="31"/>
      <c r="I15" s="72">
        <v>2000</v>
      </c>
      <c r="J15" s="83" t="s">
        <v>49</v>
      </c>
      <c r="K15" s="73">
        <f t="shared" si="1"/>
        <v>12.94</v>
      </c>
      <c r="L15" s="73">
        <f t="shared" si="2"/>
        <v>13.44</v>
      </c>
      <c r="M15" s="72" t="s">
        <v>39</v>
      </c>
      <c r="N15" s="74">
        <f t="shared" si="0"/>
        <v>0.03465</v>
      </c>
    </row>
    <row r="16" s="2" customFormat="1" ht="16" customHeight="1" spans="1:14">
      <c r="A16" s="32"/>
      <c r="B16" s="33"/>
      <c r="C16" s="32"/>
      <c r="D16" s="32"/>
      <c r="E16" s="34"/>
      <c r="F16" s="35"/>
      <c r="G16" s="36"/>
      <c r="H16" s="31"/>
      <c r="I16" s="72">
        <v>2000</v>
      </c>
      <c r="J16" s="83" t="s">
        <v>50</v>
      </c>
      <c r="K16" s="73">
        <f t="shared" si="1"/>
        <v>12.94</v>
      </c>
      <c r="L16" s="73">
        <f t="shared" si="2"/>
        <v>13.44</v>
      </c>
      <c r="M16" s="72" t="s">
        <v>39</v>
      </c>
      <c r="N16" s="74">
        <f t="shared" si="0"/>
        <v>0.03465</v>
      </c>
    </row>
    <row r="17" s="2" customFormat="1" ht="16" customHeight="1" spans="1:14">
      <c r="A17" s="32"/>
      <c r="B17" s="33"/>
      <c r="C17" s="32"/>
      <c r="D17" s="32"/>
      <c r="E17" s="34"/>
      <c r="F17" s="35"/>
      <c r="G17" s="36"/>
      <c r="H17" s="31">
        <v>50</v>
      </c>
      <c r="I17" s="72">
        <v>1570</v>
      </c>
      <c r="J17" s="83" t="s">
        <v>51</v>
      </c>
      <c r="K17" s="73">
        <f t="shared" si="1"/>
        <v>10.1579</v>
      </c>
      <c r="L17" s="73">
        <f t="shared" si="2"/>
        <v>10.6579</v>
      </c>
      <c r="M17" s="72" t="s">
        <v>39</v>
      </c>
      <c r="N17" s="74">
        <f t="shared" si="0"/>
        <v>0.03465</v>
      </c>
    </row>
    <row r="18" s="2" customFormat="1" ht="16" customHeight="1" spans="1:14">
      <c r="A18" s="32"/>
      <c r="B18" s="33"/>
      <c r="C18" s="32"/>
      <c r="D18" s="32"/>
      <c r="E18" s="34"/>
      <c r="F18" s="29" t="s">
        <v>52</v>
      </c>
      <c r="G18" s="30">
        <v>3680</v>
      </c>
      <c r="H18" s="31"/>
      <c r="I18" s="72">
        <v>2000</v>
      </c>
      <c r="J18" s="83" t="s">
        <v>53</v>
      </c>
      <c r="K18" s="73">
        <f t="shared" si="1"/>
        <v>12.94</v>
      </c>
      <c r="L18" s="73">
        <f t="shared" si="2"/>
        <v>13.44</v>
      </c>
      <c r="M18" s="72" t="s">
        <v>39</v>
      </c>
      <c r="N18" s="74">
        <f t="shared" si="0"/>
        <v>0.03465</v>
      </c>
    </row>
    <row r="19" s="2" customFormat="1" ht="16" customHeight="1" spans="1:14">
      <c r="A19" s="32"/>
      <c r="B19" s="33"/>
      <c r="C19" s="32"/>
      <c r="D19" s="32"/>
      <c r="E19" s="34"/>
      <c r="F19" s="35"/>
      <c r="G19" s="36"/>
      <c r="H19" s="31">
        <v>50</v>
      </c>
      <c r="I19" s="72">
        <v>1730</v>
      </c>
      <c r="J19" s="83" t="s">
        <v>54</v>
      </c>
      <c r="K19" s="73">
        <f t="shared" si="1"/>
        <v>11.1931</v>
      </c>
      <c r="L19" s="73">
        <f t="shared" si="2"/>
        <v>11.6931</v>
      </c>
      <c r="M19" s="72" t="s">
        <v>39</v>
      </c>
      <c r="N19" s="74">
        <f t="shared" si="0"/>
        <v>0.03465</v>
      </c>
    </row>
    <row r="20" s="2" customFormat="1" ht="16" customHeight="1" spans="1:14">
      <c r="A20" s="37" t="s">
        <v>34</v>
      </c>
      <c r="B20" s="38" t="s">
        <v>35</v>
      </c>
      <c r="C20" s="37"/>
      <c r="D20" s="39" t="s">
        <v>36</v>
      </c>
      <c r="E20" s="40" t="s">
        <v>55</v>
      </c>
      <c r="F20" s="41" t="s">
        <v>37</v>
      </c>
      <c r="G20" s="42">
        <v>4620</v>
      </c>
      <c r="H20" s="31">
        <v>50</v>
      </c>
      <c r="I20" s="72">
        <f>G20+H20</f>
        <v>4670</v>
      </c>
      <c r="J20" s="83" t="s">
        <v>56</v>
      </c>
      <c r="K20" s="73">
        <f t="shared" ref="K20:K24" si="3">I20*0.0022</f>
        <v>10.274</v>
      </c>
      <c r="L20" s="73">
        <f t="shared" ref="L20:L24" si="4">K20+0.5</f>
        <v>10.774</v>
      </c>
      <c r="M20" s="72" t="s">
        <v>57</v>
      </c>
      <c r="N20" s="74">
        <f>0.7*0.26*0.205</f>
        <v>0.03731</v>
      </c>
    </row>
    <row r="21" s="2" customFormat="1" ht="16" customHeight="1" spans="1:14">
      <c r="A21" s="43"/>
      <c r="B21" s="44"/>
      <c r="C21" s="43"/>
      <c r="D21" s="45"/>
      <c r="E21" s="40" t="s">
        <v>55</v>
      </c>
      <c r="F21" s="41" t="s">
        <v>43</v>
      </c>
      <c r="G21" s="46">
        <v>6450</v>
      </c>
      <c r="H21" s="31">
        <v>50</v>
      </c>
      <c r="I21" s="72">
        <f>G21+H21</f>
        <v>6500</v>
      </c>
      <c r="J21" s="83" t="s">
        <v>58</v>
      </c>
      <c r="K21" s="73">
        <f t="shared" si="3"/>
        <v>14.3</v>
      </c>
      <c r="L21" s="73">
        <f t="shared" si="4"/>
        <v>14.8</v>
      </c>
      <c r="M21" s="72" t="s">
        <v>57</v>
      </c>
      <c r="N21" s="74">
        <f>0.7*0.26*0.205</f>
        <v>0.03731</v>
      </c>
    </row>
    <row r="22" s="2" customFormat="1" ht="16" customHeight="1" spans="1:14">
      <c r="A22" s="43"/>
      <c r="B22" s="44"/>
      <c r="C22" s="43"/>
      <c r="D22" s="45"/>
      <c r="E22" s="40" t="s">
        <v>55</v>
      </c>
      <c r="F22" s="41" t="s">
        <v>48</v>
      </c>
      <c r="G22" s="46">
        <v>5520</v>
      </c>
      <c r="H22" s="31">
        <v>50</v>
      </c>
      <c r="I22" s="72">
        <f>G22+H22</f>
        <v>5570</v>
      </c>
      <c r="J22" s="83" t="s">
        <v>59</v>
      </c>
      <c r="K22" s="73">
        <f t="shared" si="3"/>
        <v>12.254</v>
      </c>
      <c r="L22" s="73">
        <f t="shared" si="4"/>
        <v>12.754</v>
      </c>
      <c r="M22" s="72" t="s">
        <v>57</v>
      </c>
      <c r="N22" s="74">
        <f>0.7*0.26*0.205</f>
        <v>0.03731</v>
      </c>
    </row>
    <row r="23" s="2" customFormat="1" ht="16" customHeight="1" spans="1:14">
      <c r="A23" s="43"/>
      <c r="B23" s="44"/>
      <c r="C23" s="43"/>
      <c r="D23" s="45"/>
      <c r="E23" s="40" t="s">
        <v>55</v>
      </c>
      <c r="F23" s="47" t="s">
        <v>52</v>
      </c>
      <c r="G23" s="46">
        <v>3680</v>
      </c>
      <c r="H23" s="31">
        <v>50</v>
      </c>
      <c r="I23" s="72">
        <f>G23+H23</f>
        <v>3730</v>
      </c>
      <c r="J23" s="83" t="s">
        <v>60</v>
      </c>
      <c r="K23" s="73">
        <f t="shared" si="3"/>
        <v>8.206</v>
      </c>
      <c r="L23" s="73">
        <f t="shared" si="4"/>
        <v>8.706</v>
      </c>
      <c r="M23" s="72" t="s">
        <v>57</v>
      </c>
      <c r="N23" s="74">
        <f>0.7*0.26*0.205</f>
        <v>0.03731</v>
      </c>
    </row>
    <row r="24" s="2" customFormat="1" ht="16" customHeight="1" spans="1:15">
      <c r="A24" s="37" t="s">
        <v>61</v>
      </c>
      <c r="B24" s="48" t="s">
        <v>62</v>
      </c>
      <c r="C24" s="37"/>
      <c r="D24" s="39" t="s">
        <v>36</v>
      </c>
      <c r="E24" s="49"/>
      <c r="F24" s="50"/>
      <c r="G24" s="51">
        <f>(G20+G21+G22+G23)*2</f>
        <v>40540</v>
      </c>
      <c r="H24" s="52">
        <v>200</v>
      </c>
      <c r="I24" s="62">
        <f>G24+H24</f>
        <v>40740</v>
      </c>
      <c r="J24" s="83" t="s">
        <v>63</v>
      </c>
      <c r="K24" s="73">
        <v>5.8</v>
      </c>
      <c r="L24" s="73">
        <f>K24+0.5</f>
        <v>6.3</v>
      </c>
      <c r="M24" s="72" t="s">
        <v>64</v>
      </c>
      <c r="N24" s="74">
        <f>0.385*0.24*0.195</f>
        <v>0.018018</v>
      </c>
      <c r="O24" s="77"/>
    </row>
    <row r="25" s="2" customFormat="1" ht="16" customHeight="1" spans="1:15">
      <c r="A25" s="53"/>
      <c r="B25" s="54"/>
      <c r="C25" s="53"/>
      <c r="D25" s="53"/>
      <c r="E25" s="55"/>
      <c r="F25" s="56"/>
      <c r="G25" s="57"/>
      <c r="H25" s="52"/>
      <c r="I25" s="62"/>
      <c r="J25" s="62"/>
      <c r="K25" s="78"/>
      <c r="L25" s="78"/>
      <c r="M25" s="79"/>
      <c r="N25" s="69"/>
      <c r="O25" s="77"/>
    </row>
    <row r="26" s="2" customFormat="1" ht="16" customHeight="1" spans="1:15">
      <c r="A26" s="58"/>
      <c r="B26" s="59"/>
      <c r="C26" s="58"/>
      <c r="D26" s="58"/>
      <c r="E26" s="60"/>
      <c r="F26" s="61"/>
      <c r="G26" s="62"/>
      <c r="H26" s="52"/>
      <c r="I26" s="62">
        <f>SUM(I8:I25)</f>
        <v>81680</v>
      </c>
      <c r="J26" s="80" t="s">
        <v>65</v>
      </c>
      <c r="K26" s="78">
        <f>SUM(K8:K25)</f>
        <v>183.2749</v>
      </c>
      <c r="L26" s="78">
        <f>SUM(L8:L25)</f>
        <v>191.7749</v>
      </c>
      <c r="M26" s="81"/>
      <c r="N26" s="69">
        <f>SUM(N8:N25)</f>
        <v>0.555198</v>
      </c>
      <c r="O26" s="77"/>
    </row>
    <row r="27" s="1" customFormat="1" spans="8:12">
      <c r="H27" s="3"/>
      <c r="I27" s="82"/>
      <c r="J27" s="82"/>
      <c r="K27" s="4"/>
      <c r="L27" s="4"/>
    </row>
    <row r="29" s="1" customFormat="1" spans="8:12">
      <c r="H29" s="63"/>
      <c r="K29" s="4"/>
      <c r="L29" s="4"/>
    </row>
    <row r="33" spans="8:8">
      <c r="H33" s="3" t="s">
        <v>66</v>
      </c>
    </row>
  </sheetData>
  <mergeCells count="21">
    <mergeCell ref="A1:M1"/>
    <mergeCell ref="A2:M2"/>
    <mergeCell ref="F3:G3"/>
    <mergeCell ref="H4:N4"/>
    <mergeCell ref="A8:A18"/>
    <mergeCell ref="A20:A23"/>
    <mergeCell ref="B8:B18"/>
    <mergeCell ref="B20:B23"/>
    <mergeCell ref="C8:C18"/>
    <mergeCell ref="C20:C23"/>
    <mergeCell ref="D8:D18"/>
    <mergeCell ref="D20:D23"/>
    <mergeCell ref="E8:E19"/>
    <mergeCell ref="F8:F10"/>
    <mergeCell ref="F11:F14"/>
    <mergeCell ref="F15:F17"/>
    <mergeCell ref="F18:F19"/>
    <mergeCell ref="G8:G10"/>
    <mergeCell ref="G11:G14"/>
    <mergeCell ref="G15:G17"/>
    <mergeCell ref="G18:G19"/>
  </mergeCells>
  <printOptions horizontalCentered="1" verticalCentered="1"/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ZY128537M -CSSH15008888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2025-10-21T03:29:50Z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