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FT06116单" sheetId="2" r:id="rId1"/>
  </sheets>
  <externalReferences>
    <externalReference r:id="rId2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<sst xmlns="http://schemas.openxmlformats.org/spreadsheetml/2006/main" count="197" uniqueCount="125">
  <si>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</si>
  <si>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</si>
  <si>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</si>
  <si>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2025.9.18</t>
  </si>
  <si>
    <t>车牌：</t>
  </si>
  <si>
    <t>江苏省常熟市  红豆路福兴印染斜对面誉恒仓库  老密  18051821719</t>
  </si>
  <si>
    <t xml:space="preserve">ORDER NR </t>
  </si>
  <si>
    <t>Item Code</t>
  </si>
  <si>
    <t xml:space="preserve">ARTICLE </t>
  </si>
  <si>
    <t xml:space="preserve">UPC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</si>
  <si>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</si>
  <si>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</si>
  <si>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</si>
  <si>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</si>
  <si>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</si>
  <si>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</si>
  <si>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</si>
  <si>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</si>
  <si>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</si>
  <si>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</si>
  <si>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</si>
  <si>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</si>
  <si>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</si>
  <si>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</si>
  <si>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</si>
  <si>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</si>
  <si>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</si>
  <si>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</si>
  <si>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</si>
  <si>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</si>
  <si>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</si>
  <si>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</si>
  <si>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</si>
  <si>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</si>
  <si>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</si>
  <si>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P25090472    </t>
  </si>
  <si>
    <t>CSSH18518808BOcean Blue 亮蓝色</t>
  </si>
  <si>
    <t>ZNT928593</t>
  </si>
  <si>
    <t>199024671874</t>
  </si>
  <si>
    <t xml:space="preserve">S25090227 </t>
  </si>
  <si>
    <t>亮蓝色</t>
  </si>
  <si>
    <t>XS</t>
  </si>
  <si>
    <t>1/58</t>
  </si>
  <si>
    <t>700*260*235</t>
  </si>
  <si>
    <t>2/58</t>
  </si>
  <si>
    <t>3/58</t>
  </si>
  <si>
    <t>199024671881</t>
  </si>
  <si>
    <t>S</t>
  </si>
  <si>
    <t>4/58</t>
  </si>
  <si>
    <t>5/58</t>
  </si>
  <si>
    <t>6/58</t>
  </si>
  <si>
    <t>7/58</t>
  </si>
  <si>
    <t>199024671898</t>
  </si>
  <si>
    <t>M</t>
  </si>
  <si>
    <t>8/58</t>
  </si>
  <si>
    <t>9/58</t>
  </si>
  <si>
    <t>10/58</t>
  </si>
  <si>
    <t>11/58</t>
  </si>
  <si>
    <t>12/58</t>
  </si>
  <si>
    <t>199024671904</t>
  </si>
  <si>
    <t>L</t>
  </si>
  <si>
    <t>13/58</t>
  </si>
  <si>
    <t>14/58</t>
  </si>
  <si>
    <t>15/58</t>
  </si>
  <si>
    <t>16/58</t>
  </si>
  <si>
    <t>17/58</t>
  </si>
  <si>
    <t>199024671911</t>
  </si>
  <si>
    <t>XL</t>
  </si>
  <si>
    <t>18/58</t>
  </si>
  <si>
    <t>19/58</t>
  </si>
  <si>
    <t>20/58</t>
  </si>
  <si>
    <t>21/58</t>
  </si>
  <si>
    <t>199024671928</t>
  </si>
  <si>
    <t>XXL</t>
  </si>
  <si>
    <t>22/58</t>
  </si>
  <si>
    <t>23/58</t>
  </si>
  <si>
    <t>24/58</t>
  </si>
  <si>
    <t>700*160*185</t>
  </si>
  <si>
    <t>199024671935</t>
  </si>
  <si>
    <t>3XL</t>
  </si>
  <si>
    <t>25/58</t>
  </si>
  <si>
    <t>CSSH18518808C桔粉色</t>
  </si>
  <si>
    <t>199024671799</t>
  </si>
  <si>
    <t>桔粉色</t>
  </si>
  <si>
    <t>26/58</t>
  </si>
  <si>
    <t>27/58</t>
  </si>
  <si>
    <t>28/58</t>
  </si>
  <si>
    <t>29/58</t>
  </si>
  <si>
    <t>199024671805</t>
  </si>
  <si>
    <t>30/58</t>
  </si>
  <si>
    <t>31/58</t>
  </si>
  <si>
    <t>32/58</t>
  </si>
  <si>
    <t>33/58</t>
  </si>
  <si>
    <t>34/58</t>
  </si>
  <si>
    <t>199024671812</t>
  </si>
  <si>
    <t>35/58</t>
  </si>
  <si>
    <t>36/58</t>
  </si>
  <si>
    <t>37/58</t>
  </si>
  <si>
    <t>38/58</t>
  </si>
  <si>
    <t>39/58</t>
  </si>
  <si>
    <t>199024671829</t>
  </si>
  <si>
    <t>40/58</t>
  </si>
  <si>
    <t>41/58</t>
  </si>
  <si>
    <t>42/58</t>
  </si>
  <si>
    <t>43/58</t>
  </si>
  <si>
    <t>44/58</t>
  </si>
  <si>
    <t>199024671836</t>
  </si>
  <si>
    <t>45/58</t>
  </si>
  <si>
    <t>46/58</t>
  </si>
  <si>
    <t>47/58</t>
  </si>
  <si>
    <t>48/58</t>
  </si>
  <si>
    <t>199024671843</t>
  </si>
  <si>
    <t>49/58</t>
  </si>
  <si>
    <t>50/58</t>
  </si>
  <si>
    <t>51/58</t>
  </si>
  <si>
    <t>199024671850</t>
  </si>
  <si>
    <t>52/58</t>
  </si>
  <si>
    <t>尺码条</t>
  </si>
  <si>
    <t>53/58</t>
  </si>
  <si>
    <t>54/58</t>
  </si>
  <si>
    <t>55/58</t>
  </si>
  <si>
    <t>56/58</t>
  </si>
  <si>
    <t>57/58</t>
  </si>
  <si>
    <t>58/58</t>
  </si>
  <si>
    <t>58箱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</si>
</sst>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.00_);[Red]\(0.00\)"/>
    <numFmt numFmtId="179" formatCode="0.000_);[Red]\(0.000\)"/>
    <numFmt numFmtId="180" formatCode="0.000_ 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Arial"/>
      <charset val="0"/>
    </font>
    <font>
      <sz val="9"/>
      <color theme="1"/>
      <name val="宋体"/>
      <charset val="0"/>
    </font>
    <font>
      <sz val="9"/>
      <name val="宋体"/>
      <charset val="0"/>
    </font>
    <font>
      <sz val="9"/>
      <color theme="1"/>
      <name val="Arial"/>
      <charset val="0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7" fillId="0" borderId="10" applyNumberFormat="0" applyFill="0" applyAlignment="0" applyProtection="0">
      <alignment vertical="center"/>
    </xf>
    <xf numFmtId="0" fontId="0" fillId="0" borderId="0"/>
    <xf numFmtId="0" fontId="38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15" borderId="12" applyNumberFormat="0" applyAlignment="0" applyProtection="0">
      <alignment vertical="center"/>
    </xf>
    <xf numFmtId="0" fontId="40" fillId="15" borderId="8" applyNumberFormat="0" applyAlignment="0" applyProtection="0">
      <alignment vertical="center"/>
    </xf>
    <xf numFmtId="0" fontId="41" fillId="16" borderId="13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center" wrapText="1"/>
    </xf>
    <xf numFmtId="177" fontId="9" fillId="0" borderId="3" xfId="51" applyNumberFormat="1" applyFont="1" applyFill="1" applyBorder="1" applyAlignment="1">
      <alignment horizontal="center" vertical="center" wrapText="1"/>
    </xf>
    <xf numFmtId="176" fontId="9" fillId="0" borderId="3" xfId="51" applyNumberFormat="1" applyFont="1" applyFill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15" fontId="10" fillId="0" borderId="3" xfId="51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5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2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176" fontId="16" fillId="0" borderId="4" xfId="21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5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2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176" fontId="16" fillId="0" borderId="5" xfId="21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176" fontId="16" fillId="0" borderId="6" xfId="21" applyNumberFormat="1" applyFont="1" applyFill="1" applyBorder="1" applyAlignment="1">
      <alignment horizontal="center" vertical="center"/>
    </xf>
    <xf numFmtId="0" fontId="16" fillId="2" borderId="3" xfId="19" applyFont="1" applyFill="1" applyBorder="1" applyAlignment="1">
      <alignment horizontal="center" vertical="center"/>
    </xf>
    <xf numFmtId="176" fontId="16" fillId="0" borderId="3" xfId="21" applyNumberFormat="1" applyFont="1" applyFill="1" applyBorder="1" applyAlignment="1">
      <alignment horizontal="center" vertical="center"/>
    </xf>
    <xf numFmtId="0" fontId="12" fillId="3" borderId="4" xfId="51" applyFont="1" applyFill="1" applyBorder="1" applyAlignment="1">
      <alignment horizontal="center" vertical="center" wrapText="1"/>
    </xf>
    <xf numFmtId="0" fontId="12" fillId="3" borderId="5" xfId="5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9" fillId="0" borderId="3" xfId="51" applyNumberFormat="1" applyFont="1" applyFill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 wrapText="1"/>
    </xf>
    <xf numFmtId="179" fontId="18" fillId="0" borderId="0" xfId="0" applyNumberFormat="1" applyFont="1" applyAlignment="1">
      <alignment horizontal="center" vertical="center" wrapText="1"/>
    </xf>
    <xf numFmtId="176" fontId="18" fillId="0" borderId="3" xfId="51" applyNumberFormat="1" applyFont="1" applyFill="1" applyBorder="1" applyAlignment="1">
      <alignment horizontal="center" vertical="center" wrapText="1"/>
    </xf>
    <xf numFmtId="49" fontId="10" fillId="0" borderId="3" xfId="51" applyNumberFormat="1" applyFont="1" applyFill="1" applyBorder="1" applyAlignment="1">
      <alignment horizontal="center" vertical="center" wrapText="1"/>
    </xf>
    <xf numFmtId="176" fontId="19" fillId="2" borderId="3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78" fontId="12" fillId="2" borderId="4" xfId="51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80" fontId="18" fillId="0" borderId="7" xfId="0" applyNumberFormat="1" applyFont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3" fillId="2" borderId="3" xfId="51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176" fontId="24" fillId="2" borderId="3" xfId="0" applyNumberFormat="1" applyFont="1" applyFill="1" applyBorder="1" applyAlignment="1">
      <alignment vertical="center"/>
    </xf>
    <xf numFmtId="0" fontId="22" fillId="5" borderId="3" xfId="0" applyFont="1" applyFill="1" applyBorder="1" applyAlignment="1">
      <alignment horizontal="center" vertical="center" wrapText="1"/>
    </xf>
    <xf numFmtId="0" fontId="12" fillId="5" borderId="3" xfId="5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/>
    </xf>
    <xf numFmtId="176" fontId="25" fillId="5" borderId="3" xfId="0" applyNumberFormat="1" applyFont="1" applyFill="1" applyBorder="1" applyAlignment="1">
      <alignment horizontal="center" vertical="center"/>
    </xf>
    <xf numFmtId="0" fontId="23" fillId="0" borderId="3" xfId="51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176" fontId="23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3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9" fontId="19" fillId="0" borderId="3" xfId="0" applyNumberFormat="1" applyFont="1" applyBorder="1" applyAlignment="1">
      <alignment horizontal="center" vertical="center"/>
    </xf>
    <xf numFmtId="176" fontId="24" fillId="5" borderId="3" xfId="0" applyNumberFormat="1" applyFont="1" applyFill="1" applyBorder="1" applyAlignment="1">
      <alignment horizontal="center" vertical="center"/>
    </xf>
    <xf numFmtId="176" fontId="23" fillId="5" borderId="3" xfId="0" applyNumberFormat="1" applyFont="1" applyFill="1" applyBorder="1" applyAlignment="1">
      <alignment horizontal="center" vertical="center"/>
    </xf>
    <xf numFmtId="49" fontId="23" fillId="5" borderId="3" xfId="0" applyNumberFormat="1" applyFont="1" applyFill="1" applyBorder="1" applyAlignment="1">
      <alignment horizontal="center" vertical="center"/>
    </xf>
    <xf numFmtId="178" fontId="23" fillId="5" borderId="3" xfId="51" applyNumberFormat="1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179" fontId="25" fillId="5" borderId="3" xfId="0" applyNumberFormat="1" applyFont="1" applyFill="1" applyBorder="1" applyAlignment="1">
      <alignment horizontal="center" vertical="center" wrapText="1"/>
    </xf>
    <xf numFmtId="176" fontId="24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3" fillId="0" borderId="3" xfId="5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 quotePrefix="1">
      <alignment horizontal="center" vertical="center" wrapText="1"/>
    </xf>
    <xf numFmtId="0" fontId="16" fillId="2" borderId="3" xfId="19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tabSelected="1" view="pageBreakPreview" zoomScaleNormal="100" topLeftCell="A34" workbookViewId="0">
      <selection activeCell="S58" sqref="S58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12.875" customWidth="1"/>
    <col min="5" max="5" width="9.625" customWidth="1"/>
    <col min="6" max="6" width="16.25" customWidth="1"/>
    <col min="7" max="7" width="3.875" customWidth="1"/>
    <col min="8" max="8" width="7.5" style="3" customWidth="1"/>
    <col min="9" max="9" width="5.125" style="3" customWidth="1"/>
    <col min="10" max="10" width="7.625" style="3" customWidth="1"/>
    <col min="11" max="11" width="8.375" customWidth="1"/>
    <col min="12" max="12" width="9.375" customWidth="1"/>
    <col min="13" max="13" width="10.375" customWidth="1"/>
    <col min="14" max="14" width="11.375" customWidth="1"/>
    <col min="15" max="15" width="7.5" customWidth="1"/>
    <col min="16" max="18" width="7" customWidth="1"/>
  </cols>
  <sheetData>
    <row r="1" s="1" customFormat="1" ht="40" customHeight="1" spans="1:18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43"/>
      <c r="M1" s="43"/>
      <c r="N1" s="5"/>
      <c r="O1" s="44"/>
      <c r="P1" s="44"/>
      <c r="Q1" s="44"/>
      <c r="R1" s="44"/>
    </row>
    <row r="2" s="1" customFormat="1" ht="25.5" spans="1:18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7"/>
      <c r="L2" s="45"/>
      <c r="M2" s="45"/>
      <c r="N2" s="7"/>
      <c r="O2" s="44"/>
      <c r="P2" s="44"/>
      <c r="Q2" s="44"/>
      <c r="R2" s="44"/>
    </row>
    <row r="3" s="1" customFormat="1" ht="15.75" spans="6:18">
      <c r="F3" s="9" t="s">
        <v>2</v>
      </c>
      <c r="G3" s="10" t="s">
        <v>3</v>
      </c>
      <c r="H3" s="11"/>
      <c r="I3" s="46"/>
      <c r="J3" s="47"/>
      <c r="K3" s="48"/>
      <c r="L3" s="49"/>
      <c r="M3" s="49"/>
      <c r="O3" s="44"/>
      <c r="P3" s="44"/>
      <c r="Q3" s="44"/>
      <c r="R3" s="44"/>
    </row>
    <row r="4" s="1" customFormat="1" ht="19.5" customHeight="1" spans="6:18">
      <c r="F4" s="12" t="s">
        <v>4</v>
      </c>
      <c r="G4" s="13"/>
      <c r="H4" s="14"/>
      <c r="I4" s="16"/>
      <c r="J4" s="16"/>
      <c r="L4" s="50" t="s">
        <v>5</v>
      </c>
      <c r="M4" s="50"/>
      <c r="O4" s="44"/>
      <c r="P4" s="44"/>
      <c r="Q4" s="44"/>
      <c r="R4" s="44"/>
    </row>
    <row r="5" s="1" customFormat="1" ht="15" hidden="1" spans="2:18">
      <c r="B5" s="15"/>
      <c r="C5" s="15"/>
      <c r="H5" s="16"/>
      <c r="I5" s="16"/>
      <c r="J5" s="16"/>
      <c r="L5" s="49"/>
      <c r="M5" s="49"/>
      <c r="O5" s="44"/>
      <c r="P5" s="44"/>
      <c r="Q5" s="44"/>
      <c r="R5" s="44"/>
    </row>
    <row r="6" s="2" customFormat="1" ht="38.25" spans="1:18">
      <c r="A6" s="17" t="s">
        <v>6</v>
      </c>
      <c r="B6" s="18" t="s">
        <v>7</v>
      </c>
      <c r="C6" s="18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20" t="s">
        <v>13</v>
      </c>
      <c r="I6" s="20" t="s">
        <v>14</v>
      </c>
      <c r="J6" s="20" t="s">
        <v>15</v>
      </c>
      <c r="K6" s="24" t="s">
        <v>16</v>
      </c>
      <c r="L6" s="51" t="s">
        <v>17</v>
      </c>
      <c r="M6" s="51" t="s">
        <v>18</v>
      </c>
      <c r="N6" s="18" t="s">
        <v>19</v>
      </c>
      <c r="O6" s="52" t="s">
        <v>20</v>
      </c>
      <c r="P6" s="53"/>
      <c r="Q6" s="53"/>
      <c r="R6" s="53"/>
    </row>
    <row r="7" s="2" customFormat="1" ht="32.25" customHeight="1" spans="1:18">
      <c r="A7" s="17" t="s">
        <v>21</v>
      </c>
      <c r="B7" s="21" t="s">
        <v>22</v>
      </c>
      <c r="C7" s="22" t="s">
        <v>23</v>
      </c>
      <c r="D7" s="22"/>
      <c r="E7" s="23" t="s">
        <v>24</v>
      </c>
      <c r="F7" s="24" t="s">
        <v>25</v>
      </c>
      <c r="G7" s="24" t="s">
        <v>26</v>
      </c>
      <c r="H7" s="20" t="s">
        <v>27</v>
      </c>
      <c r="I7" s="20" t="s">
        <v>28</v>
      </c>
      <c r="J7" s="54" t="s">
        <v>29</v>
      </c>
      <c r="K7" s="55" t="s">
        <v>30</v>
      </c>
      <c r="L7" s="51" t="s">
        <v>31</v>
      </c>
      <c r="M7" s="51" t="s">
        <v>32</v>
      </c>
      <c r="N7" s="18" t="s">
        <v>33</v>
      </c>
      <c r="O7" s="52" t="s">
        <v>34</v>
      </c>
      <c r="P7" s="53"/>
      <c r="Q7"/>
      <c r="R7" s="53"/>
    </row>
    <row r="8" s="2" customFormat="1" ht="15" customHeight="1" spans="1:18">
      <c r="A8" s="25" t="s">
        <v>35</v>
      </c>
      <c r="B8" s="26" t="s">
        <v>36</v>
      </c>
      <c r="C8" s="26" t="s">
        <v>37</v>
      </c>
      <c r="D8" s="96" t="s">
        <v>38</v>
      </c>
      <c r="E8" s="25" t="s">
        <v>39</v>
      </c>
      <c r="F8" s="28" t="s">
        <v>40</v>
      </c>
      <c r="G8" s="29" t="s">
        <v>41</v>
      </c>
      <c r="H8" s="30">
        <v>5051.12</v>
      </c>
      <c r="I8" s="56"/>
      <c r="J8" s="57">
        <v>2000</v>
      </c>
      <c r="K8" s="58" t="s">
        <v>42</v>
      </c>
      <c r="L8" s="59">
        <f>J8*0.00719</f>
        <v>14.38</v>
      </c>
      <c r="M8" s="59">
        <f>L8+0.5</f>
        <v>14.88</v>
      </c>
      <c r="N8" s="60" t="s">
        <v>43</v>
      </c>
      <c r="O8" s="61">
        <f t="shared" ref="O8:O24" si="0">0.7*0.26*0.235</f>
        <v>0.04277</v>
      </c>
      <c r="P8" s="62"/>
      <c r="Q8" s="62"/>
      <c r="R8" s="62"/>
    </row>
    <row r="9" s="2" customFormat="1" ht="15" customHeight="1" spans="1:18">
      <c r="A9" s="31"/>
      <c r="B9" s="32"/>
      <c r="C9" s="32"/>
      <c r="D9" s="33"/>
      <c r="E9" s="31"/>
      <c r="F9" s="34"/>
      <c r="G9" s="35"/>
      <c r="H9" s="36"/>
      <c r="I9" s="56"/>
      <c r="J9" s="57">
        <v>2000</v>
      </c>
      <c r="K9" s="58" t="s">
        <v>44</v>
      </c>
      <c r="L9" s="59">
        <f t="shared" ref="L9:L40" si="1">J9*0.00719</f>
        <v>14.38</v>
      </c>
      <c r="M9" s="59">
        <f t="shared" ref="M9:M40" si="2">L9+0.5</f>
        <v>14.88</v>
      </c>
      <c r="N9" s="60" t="s">
        <v>43</v>
      </c>
      <c r="O9" s="61">
        <f t="shared" si="0"/>
        <v>0.04277</v>
      </c>
      <c r="P9" s="62"/>
      <c r="Q9" s="62"/>
      <c r="R9" s="62"/>
    </row>
    <row r="10" s="2" customFormat="1" ht="15" customHeight="1" spans="1:18">
      <c r="A10" s="31"/>
      <c r="B10" s="32"/>
      <c r="C10" s="32"/>
      <c r="D10" s="37"/>
      <c r="E10" s="31"/>
      <c r="F10" s="34"/>
      <c r="G10" s="35"/>
      <c r="H10" s="38"/>
      <c r="I10" s="56">
        <v>100</v>
      </c>
      <c r="J10" s="57">
        <v>1151</v>
      </c>
      <c r="K10" s="58" t="s">
        <v>45</v>
      </c>
      <c r="L10" s="59">
        <f t="shared" si="1"/>
        <v>8.27569</v>
      </c>
      <c r="M10" s="59">
        <f t="shared" si="2"/>
        <v>8.77569</v>
      </c>
      <c r="N10" s="60" t="s">
        <v>43</v>
      </c>
      <c r="O10" s="61">
        <f t="shared" si="0"/>
        <v>0.04277</v>
      </c>
      <c r="P10" s="62"/>
      <c r="Q10" s="62"/>
      <c r="R10" s="62"/>
    </row>
    <row r="11" s="2" customFormat="1" ht="15" customHeight="1" spans="1:18">
      <c r="A11" s="31"/>
      <c r="B11" s="32"/>
      <c r="C11" s="32"/>
      <c r="D11" s="96" t="s">
        <v>46</v>
      </c>
      <c r="E11" s="31"/>
      <c r="F11" s="34"/>
      <c r="G11" s="29" t="s">
        <v>47</v>
      </c>
      <c r="H11" s="30">
        <v>8269.87</v>
      </c>
      <c r="I11" s="56"/>
      <c r="J11" s="57">
        <v>2100</v>
      </c>
      <c r="K11" s="58" t="s">
        <v>48</v>
      </c>
      <c r="L11" s="59">
        <f t="shared" si="1"/>
        <v>15.099</v>
      </c>
      <c r="M11" s="59">
        <f t="shared" si="2"/>
        <v>15.599</v>
      </c>
      <c r="N11" s="60" t="s">
        <v>43</v>
      </c>
      <c r="O11" s="61">
        <f t="shared" si="0"/>
        <v>0.04277</v>
      </c>
      <c r="P11" s="62"/>
      <c r="Q11" s="62"/>
      <c r="R11" s="62"/>
    </row>
    <row r="12" s="2" customFormat="1" ht="15" customHeight="1" spans="1:18">
      <c r="A12" s="31"/>
      <c r="B12" s="32"/>
      <c r="C12" s="32"/>
      <c r="D12" s="33"/>
      <c r="E12" s="31"/>
      <c r="F12" s="34"/>
      <c r="G12" s="35"/>
      <c r="H12" s="36"/>
      <c r="I12" s="56"/>
      <c r="J12" s="57">
        <v>2100</v>
      </c>
      <c r="K12" s="58" t="s">
        <v>49</v>
      </c>
      <c r="L12" s="59">
        <f t="shared" si="1"/>
        <v>15.099</v>
      </c>
      <c r="M12" s="59">
        <f t="shared" si="2"/>
        <v>15.599</v>
      </c>
      <c r="N12" s="60" t="s">
        <v>43</v>
      </c>
      <c r="O12" s="61">
        <f t="shared" si="0"/>
        <v>0.04277</v>
      </c>
      <c r="P12" s="62"/>
      <c r="Q12" s="62"/>
      <c r="R12" s="62"/>
    </row>
    <row r="13" s="2" customFormat="1" ht="15" customHeight="1" spans="1:18">
      <c r="A13" s="31"/>
      <c r="B13" s="32"/>
      <c r="C13" s="32"/>
      <c r="D13" s="33"/>
      <c r="E13" s="31"/>
      <c r="F13" s="34"/>
      <c r="G13" s="35"/>
      <c r="H13" s="36"/>
      <c r="I13" s="56"/>
      <c r="J13" s="57">
        <v>2100</v>
      </c>
      <c r="K13" s="58" t="s">
        <v>50</v>
      </c>
      <c r="L13" s="59">
        <f t="shared" si="1"/>
        <v>15.099</v>
      </c>
      <c r="M13" s="59">
        <f t="shared" si="2"/>
        <v>15.599</v>
      </c>
      <c r="N13" s="60" t="s">
        <v>43</v>
      </c>
      <c r="O13" s="61">
        <f t="shared" si="0"/>
        <v>0.04277</v>
      </c>
      <c r="P13" s="62"/>
      <c r="Q13" s="62"/>
      <c r="R13" s="62"/>
    </row>
    <row r="14" s="2" customFormat="1" ht="15" customHeight="1" spans="1:18">
      <c r="A14" s="31"/>
      <c r="B14" s="32"/>
      <c r="C14" s="32"/>
      <c r="D14" s="37"/>
      <c r="E14" s="31"/>
      <c r="F14" s="34"/>
      <c r="G14" s="35"/>
      <c r="H14" s="38"/>
      <c r="I14" s="56">
        <v>100</v>
      </c>
      <c r="J14" s="57">
        <v>2070</v>
      </c>
      <c r="K14" s="58" t="s">
        <v>51</v>
      </c>
      <c r="L14" s="59">
        <f t="shared" si="1"/>
        <v>14.8833</v>
      </c>
      <c r="M14" s="59">
        <f t="shared" si="2"/>
        <v>15.3833</v>
      </c>
      <c r="N14" s="60" t="s">
        <v>43</v>
      </c>
      <c r="O14" s="61">
        <f t="shared" si="0"/>
        <v>0.04277</v>
      </c>
      <c r="P14" s="62"/>
      <c r="Q14" s="62"/>
      <c r="R14" s="62"/>
    </row>
    <row r="15" s="2" customFormat="1" ht="15" customHeight="1" spans="1:18">
      <c r="A15" s="31"/>
      <c r="B15" s="32"/>
      <c r="C15" s="32"/>
      <c r="D15" s="96" t="s">
        <v>52</v>
      </c>
      <c r="E15" s="31"/>
      <c r="F15" s="34"/>
      <c r="G15" s="29" t="s">
        <v>53</v>
      </c>
      <c r="H15" s="30">
        <v>10184.64</v>
      </c>
      <c r="I15" s="56"/>
      <c r="J15" s="57">
        <v>2050</v>
      </c>
      <c r="K15" s="58" t="s">
        <v>54</v>
      </c>
      <c r="L15" s="59">
        <f t="shared" si="1"/>
        <v>14.7395</v>
      </c>
      <c r="M15" s="59">
        <f t="shared" si="2"/>
        <v>15.2395</v>
      </c>
      <c r="N15" s="60" t="s">
        <v>43</v>
      </c>
      <c r="O15" s="61">
        <f t="shared" si="0"/>
        <v>0.04277</v>
      </c>
      <c r="P15" s="62"/>
      <c r="Q15" s="62"/>
      <c r="R15" s="62"/>
    </row>
    <row r="16" s="2" customFormat="1" ht="15" customHeight="1" spans="1:18">
      <c r="A16" s="31"/>
      <c r="B16" s="32"/>
      <c r="C16" s="32"/>
      <c r="D16" s="33"/>
      <c r="E16" s="31"/>
      <c r="F16" s="34"/>
      <c r="G16" s="35"/>
      <c r="H16" s="36"/>
      <c r="I16" s="56"/>
      <c r="J16" s="57">
        <v>2050</v>
      </c>
      <c r="K16" s="58" t="s">
        <v>55</v>
      </c>
      <c r="L16" s="59">
        <f t="shared" si="1"/>
        <v>14.7395</v>
      </c>
      <c r="M16" s="59">
        <f t="shared" si="2"/>
        <v>15.2395</v>
      </c>
      <c r="N16" s="60" t="s">
        <v>43</v>
      </c>
      <c r="O16" s="61">
        <f t="shared" si="0"/>
        <v>0.04277</v>
      </c>
      <c r="P16" s="62"/>
      <c r="Q16" s="62"/>
      <c r="R16" s="62"/>
    </row>
    <row r="17" s="2" customFormat="1" ht="15" customHeight="1" spans="1:18">
      <c r="A17" s="31"/>
      <c r="B17" s="32"/>
      <c r="C17" s="32"/>
      <c r="D17" s="33"/>
      <c r="E17" s="31"/>
      <c r="F17" s="34"/>
      <c r="G17" s="35"/>
      <c r="H17" s="36"/>
      <c r="I17" s="56"/>
      <c r="J17" s="57">
        <v>2050</v>
      </c>
      <c r="K17" s="58" t="s">
        <v>56</v>
      </c>
      <c r="L17" s="59">
        <f t="shared" si="1"/>
        <v>14.7395</v>
      </c>
      <c r="M17" s="59">
        <f t="shared" si="2"/>
        <v>15.2395</v>
      </c>
      <c r="N17" s="60" t="s">
        <v>43</v>
      </c>
      <c r="O17" s="61">
        <f t="shared" si="0"/>
        <v>0.04277</v>
      </c>
      <c r="P17" s="62"/>
      <c r="Q17" s="62"/>
      <c r="R17" s="62"/>
    </row>
    <row r="18" s="2" customFormat="1" ht="15" customHeight="1" spans="1:18">
      <c r="A18" s="31"/>
      <c r="B18" s="32"/>
      <c r="C18" s="32"/>
      <c r="D18" s="33"/>
      <c r="E18" s="31"/>
      <c r="F18" s="34"/>
      <c r="G18" s="35"/>
      <c r="H18" s="36"/>
      <c r="I18" s="56"/>
      <c r="J18" s="57">
        <v>2050</v>
      </c>
      <c r="K18" s="58" t="s">
        <v>57</v>
      </c>
      <c r="L18" s="59">
        <f t="shared" si="1"/>
        <v>14.7395</v>
      </c>
      <c r="M18" s="59">
        <f t="shared" si="2"/>
        <v>15.2395</v>
      </c>
      <c r="N18" s="60" t="s">
        <v>43</v>
      </c>
      <c r="O18" s="61">
        <f t="shared" si="0"/>
        <v>0.04277</v>
      </c>
      <c r="P18" s="62"/>
      <c r="Q18" s="62"/>
      <c r="R18" s="62"/>
    </row>
    <row r="19" s="2" customFormat="1" ht="15" customHeight="1" spans="1:18">
      <c r="A19" s="31"/>
      <c r="B19" s="32"/>
      <c r="C19" s="32"/>
      <c r="D19" s="37"/>
      <c r="E19" s="31"/>
      <c r="F19" s="34"/>
      <c r="G19" s="35"/>
      <c r="H19" s="38"/>
      <c r="I19" s="56">
        <v>100</v>
      </c>
      <c r="J19" s="57">
        <v>2085</v>
      </c>
      <c r="K19" s="58" t="s">
        <v>58</v>
      </c>
      <c r="L19" s="59">
        <f t="shared" si="1"/>
        <v>14.99115</v>
      </c>
      <c r="M19" s="59">
        <f t="shared" si="2"/>
        <v>15.49115</v>
      </c>
      <c r="N19" s="60" t="s">
        <v>43</v>
      </c>
      <c r="O19" s="61">
        <f t="shared" si="0"/>
        <v>0.04277</v>
      </c>
      <c r="P19" s="62"/>
      <c r="Q19" s="62"/>
      <c r="R19" s="62"/>
    </row>
    <row r="20" s="2" customFormat="1" ht="15" customHeight="1" spans="1:18">
      <c r="A20" s="31"/>
      <c r="B20" s="32"/>
      <c r="C20" s="32"/>
      <c r="D20" s="96" t="s">
        <v>59</v>
      </c>
      <c r="E20" s="31"/>
      <c r="F20" s="34"/>
      <c r="G20" s="29" t="s">
        <v>60</v>
      </c>
      <c r="H20" s="30">
        <v>10067.22</v>
      </c>
      <c r="I20" s="56"/>
      <c r="J20" s="57">
        <v>2000</v>
      </c>
      <c r="K20" s="58" t="s">
        <v>61</v>
      </c>
      <c r="L20" s="59">
        <f t="shared" si="1"/>
        <v>14.38</v>
      </c>
      <c r="M20" s="59">
        <f t="shared" si="2"/>
        <v>14.88</v>
      </c>
      <c r="N20" s="60" t="s">
        <v>43</v>
      </c>
      <c r="O20" s="61">
        <f t="shared" si="0"/>
        <v>0.04277</v>
      </c>
      <c r="P20" s="62"/>
      <c r="Q20" s="62"/>
      <c r="R20" s="62"/>
    </row>
    <row r="21" s="2" customFormat="1" ht="15" customHeight="1" spans="1:18">
      <c r="A21" s="31"/>
      <c r="B21" s="32"/>
      <c r="C21" s="32"/>
      <c r="D21" s="33"/>
      <c r="E21" s="31"/>
      <c r="F21" s="34"/>
      <c r="G21" s="35"/>
      <c r="H21" s="36"/>
      <c r="I21" s="56"/>
      <c r="J21" s="57">
        <v>2000</v>
      </c>
      <c r="K21" s="58" t="s">
        <v>62</v>
      </c>
      <c r="L21" s="59">
        <f t="shared" si="1"/>
        <v>14.38</v>
      </c>
      <c r="M21" s="59">
        <f t="shared" si="2"/>
        <v>14.88</v>
      </c>
      <c r="N21" s="60" t="s">
        <v>43</v>
      </c>
      <c r="O21" s="61">
        <f t="shared" si="0"/>
        <v>0.04277</v>
      </c>
      <c r="P21" s="62"/>
      <c r="Q21" s="62"/>
      <c r="R21" s="62"/>
    </row>
    <row r="22" s="2" customFormat="1" ht="15" customHeight="1" spans="1:18">
      <c r="A22" s="31"/>
      <c r="B22" s="32"/>
      <c r="C22" s="32"/>
      <c r="D22" s="33"/>
      <c r="E22" s="31"/>
      <c r="F22" s="34"/>
      <c r="G22" s="35"/>
      <c r="H22" s="36"/>
      <c r="I22" s="56"/>
      <c r="J22" s="57">
        <v>2050</v>
      </c>
      <c r="K22" s="58" t="s">
        <v>63</v>
      </c>
      <c r="L22" s="59">
        <f t="shared" si="1"/>
        <v>14.7395</v>
      </c>
      <c r="M22" s="59">
        <f t="shared" si="2"/>
        <v>15.2395</v>
      </c>
      <c r="N22" s="60" t="s">
        <v>43</v>
      </c>
      <c r="O22" s="61">
        <f t="shared" si="0"/>
        <v>0.04277</v>
      </c>
      <c r="P22" s="62"/>
      <c r="Q22" s="62"/>
      <c r="R22" s="62"/>
    </row>
    <row r="23" s="2" customFormat="1" ht="15" customHeight="1" spans="1:18">
      <c r="A23" s="31"/>
      <c r="B23" s="32"/>
      <c r="C23" s="32"/>
      <c r="D23" s="33"/>
      <c r="E23" s="31"/>
      <c r="F23" s="34"/>
      <c r="G23" s="35"/>
      <c r="H23" s="36"/>
      <c r="I23" s="56"/>
      <c r="J23" s="57">
        <v>2050</v>
      </c>
      <c r="K23" s="58" t="s">
        <v>64</v>
      </c>
      <c r="L23" s="59">
        <f t="shared" si="1"/>
        <v>14.7395</v>
      </c>
      <c r="M23" s="59">
        <f t="shared" si="2"/>
        <v>15.2395</v>
      </c>
      <c r="N23" s="60" t="s">
        <v>43</v>
      </c>
      <c r="O23" s="61">
        <f t="shared" si="0"/>
        <v>0.04277</v>
      </c>
      <c r="P23" s="62"/>
      <c r="Q23" s="62"/>
      <c r="R23" s="62"/>
    </row>
    <row r="24" s="2" customFormat="1" ht="15" customHeight="1" spans="1:18">
      <c r="A24" s="31"/>
      <c r="B24" s="32"/>
      <c r="C24" s="32"/>
      <c r="D24" s="37"/>
      <c r="E24" s="31"/>
      <c r="F24" s="34"/>
      <c r="G24" s="35"/>
      <c r="H24" s="38"/>
      <c r="I24" s="56">
        <v>100</v>
      </c>
      <c r="J24" s="57">
        <v>2067</v>
      </c>
      <c r="K24" s="58" t="s">
        <v>65</v>
      </c>
      <c r="L24" s="59">
        <f t="shared" si="1"/>
        <v>14.86173</v>
      </c>
      <c r="M24" s="59">
        <f t="shared" si="2"/>
        <v>15.36173</v>
      </c>
      <c r="N24" s="60" t="s">
        <v>43</v>
      </c>
      <c r="O24" s="61">
        <f t="shared" si="0"/>
        <v>0.04277</v>
      </c>
      <c r="P24" s="62"/>
      <c r="Q24" s="62"/>
      <c r="R24" s="62"/>
    </row>
    <row r="25" s="2" customFormat="1" ht="15" customHeight="1" spans="1:18">
      <c r="A25" s="31"/>
      <c r="B25" s="32"/>
      <c r="C25" s="32"/>
      <c r="D25" s="96" t="s">
        <v>66</v>
      </c>
      <c r="E25" s="31"/>
      <c r="F25" s="34"/>
      <c r="G25" s="29" t="s">
        <v>67</v>
      </c>
      <c r="H25" s="30">
        <v>7511.79</v>
      </c>
      <c r="I25" s="56"/>
      <c r="J25" s="57">
        <v>2000</v>
      </c>
      <c r="K25" s="58" t="s">
        <v>68</v>
      </c>
      <c r="L25" s="59">
        <f t="shared" si="1"/>
        <v>14.38</v>
      </c>
      <c r="M25" s="59">
        <f t="shared" si="2"/>
        <v>14.88</v>
      </c>
      <c r="N25" s="60" t="s">
        <v>43</v>
      </c>
      <c r="O25" s="61">
        <f t="shared" ref="O25:O59" si="3">0.7*0.26*0.235</f>
        <v>0.04277</v>
      </c>
      <c r="P25" s="62"/>
      <c r="Q25" s="62"/>
      <c r="R25" s="62"/>
    </row>
    <row r="26" s="2" customFormat="1" ht="15" customHeight="1" spans="1:18">
      <c r="A26" s="31"/>
      <c r="B26" s="32"/>
      <c r="C26" s="32"/>
      <c r="D26" s="33"/>
      <c r="E26" s="31"/>
      <c r="F26" s="34"/>
      <c r="G26" s="35"/>
      <c r="H26" s="36"/>
      <c r="I26" s="56"/>
      <c r="J26" s="57">
        <v>2000</v>
      </c>
      <c r="K26" s="58" t="s">
        <v>69</v>
      </c>
      <c r="L26" s="59">
        <f t="shared" si="1"/>
        <v>14.38</v>
      </c>
      <c r="M26" s="59">
        <f t="shared" si="2"/>
        <v>14.88</v>
      </c>
      <c r="N26" s="60" t="s">
        <v>43</v>
      </c>
      <c r="O26" s="61">
        <f t="shared" si="3"/>
        <v>0.04277</v>
      </c>
      <c r="P26" s="62"/>
      <c r="Q26" s="62"/>
      <c r="R26" s="62"/>
    </row>
    <row r="27" s="2" customFormat="1" ht="15" customHeight="1" spans="1:18">
      <c r="A27" s="31"/>
      <c r="B27" s="32"/>
      <c r="C27" s="32"/>
      <c r="D27" s="33"/>
      <c r="E27" s="31"/>
      <c r="F27" s="34"/>
      <c r="G27" s="35"/>
      <c r="H27" s="36"/>
      <c r="I27" s="56"/>
      <c r="J27" s="57">
        <v>2000</v>
      </c>
      <c r="K27" s="58" t="s">
        <v>70</v>
      </c>
      <c r="L27" s="59">
        <f t="shared" si="1"/>
        <v>14.38</v>
      </c>
      <c r="M27" s="59">
        <f t="shared" si="2"/>
        <v>14.88</v>
      </c>
      <c r="N27" s="60" t="s">
        <v>43</v>
      </c>
      <c r="O27" s="61">
        <f t="shared" si="3"/>
        <v>0.04277</v>
      </c>
      <c r="P27" s="62"/>
      <c r="Q27" s="62"/>
      <c r="R27" s="62"/>
    </row>
    <row r="28" s="2" customFormat="1" ht="15" customHeight="1" spans="1:18">
      <c r="A28" s="31"/>
      <c r="B28" s="32"/>
      <c r="C28" s="32"/>
      <c r="D28" s="37"/>
      <c r="E28" s="31"/>
      <c r="F28" s="34"/>
      <c r="G28" s="35"/>
      <c r="H28" s="38"/>
      <c r="I28" s="56">
        <v>100</v>
      </c>
      <c r="J28" s="57">
        <v>1612</v>
      </c>
      <c r="K28" s="58" t="s">
        <v>71</v>
      </c>
      <c r="L28" s="59">
        <f t="shared" si="1"/>
        <v>11.59028</v>
      </c>
      <c r="M28" s="59">
        <f t="shared" si="2"/>
        <v>12.09028</v>
      </c>
      <c r="N28" s="60" t="s">
        <v>43</v>
      </c>
      <c r="O28" s="61">
        <f t="shared" si="3"/>
        <v>0.04277</v>
      </c>
      <c r="P28" s="62"/>
      <c r="Q28" s="62"/>
      <c r="R28" s="62"/>
    </row>
    <row r="29" s="2" customFormat="1" ht="15" customHeight="1" spans="1:18">
      <c r="A29" s="31"/>
      <c r="B29" s="32"/>
      <c r="C29" s="32"/>
      <c r="D29" s="96" t="s">
        <v>72</v>
      </c>
      <c r="E29" s="31"/>
      <c r="F29" s="34"/>
      <c r="G29" s="29" t="s">
        <v>73</v>
      </c>
      <c r="H29" s="30">
        <v>4445.48</v>
      </c>
      <c r="I29" s="56"/>
      <c r="J29" s="57">
        <v>2000</v>
      </c>
      <c r="K29" s="58" t="s">
        <v>74</v>
      </c>
      <c r="L29" s="59">
        <f t="shared" si="1"/>
        <v>14.38</v>
      </c>
      <c r="M29" s="59">
        <f t="shared" si="2"/>
        <v>14.88</v>
      </c>
      <c r="N29" s="60" t="s">
        <v>43</v>
      </c>
      <c r="O29" s="61">
        <f t="shared" si="3"/>
        <v>0.04277</v>
      </c>
      <c r="P29" s="62"/>
      <c r="Q29" s="62"/>
      <c r="R29" s="62"/>
    </row>
    <row r="30" s="2" customFormat="1" ht="15" customHeight="1" spans="1:18">
      <c r="A30" s="31"/>
      <c r="B30" s="32"/>
      <c r="C30" s="32"/>
      <c r="D30" s="33"/>
      <c r="E30" s="31"/>
      <c r="F30" s="34"/>
      <c r="G30" s="35"/>
      <c r="H30" s="36"/>
      <c r="I30" s="56"/>
      <c r="J30" s="57">
        <v>2000</v>
      </c>
      <c r="K30" s="58" t="s">
        <v>75</v>
      </c>
      <c r="L30" s="59">
        <f t="shared" si="1"/>
        <v>14.38</v>
      </c>
      <c r="M30" s="59">
        <f t="shared" si="2"/>
        <v>14.88</v>
      </c>
      <c r="N30" s="60" t="s">
        <v>43</v>
      </c>
      <c r="O30" s="61">
        <f t="shared" si="3"/>
        <v>0.04277</v>
      </c>
      <c r="P30" s="62"/>
      <c r="Q30" s="62"/>
      <c r="R30" s="62"/>
    </row>
    <row r="31" s="2" customFormat="1" ht="15" customHeight="1" spans="1:18">
      <c r="A31" s="31"/>
      <c r="B31" s="32"/>
      <c r="C31" s="32"/>
      <c r="D31" s="37"/>
      <c r="E31" s="31"/>
      <c r="F31" s="34"/>
      <c r="G31" s="35"/>
      <c r="H31" s="38"/>
      <c r="I31" s="56">
        <v>100</v>
      </c>
      <c r="J31" s="57">
        <v>545</v>
      </c>
      <c r="K31" s="58" t="s">
        <v>76</v>
      </c>
      <c r="L31" s="59">
        <f t="shared" si="1"/>
        <v>3.91855</v>
      </c>
      <c r="M31" s="59">
        <f t="shared" si="2"/>
        <v>4.41855</v>
      </c>
      <c r="N31" s="63" t="s">
        <v>77</v>
      </c>
      <c r="O31" s="61">
        <f>0.7*0.16*0.185</f>
        <v>0.02072</v>
      </c>
      <c r="P31" s="62"/>
      <c r="Q31" s="62"/>
      <c r="R31" s="62"/>
    </row>
    <row r="32" s="2" customFormat="1" ht="15" customHeight="1" spans="1:18">
      <c r="A32" s="31"/>
      <c r="B32" s="32"/>
      <c r="C32" s="32"/>
      <c r="D32" s="97" t="s">
        <v>78</v>
      </c>
      <c r="E32" s="31"/>
      <c r="F32" s="34"/>
      <c r="G32" s="29" t="s">
        <v>79</v>
      </c>
      <c r="H32" s="40">
        <v>107.1</v>
      </c>
      <c r="I32" s="56">
        <v>30</v>
      </c>
      <c r="J32" s="57">
        <v>137</v>
      </c>
      <c r="K32" s="58" t="s">
        <v>80</v>
      </c>
      <c r="L32" s="59">
        <f t="shared" si="1"/>
        <v>0.98503</v>
      </c>
      <c r="M32" s="59">
        <f t="shared" si="2"/>
        <v>1.48503</v>
      </c>
      <c r="N32" s="63" t="s">
        <v>77</v>
      </c>
      <c r="O32" s="61">
        <f>0.7*0.16*0.185</f>
        <v>0.02072</v>
      </c>
      <c r="P32" s="62"/>
      <c r="Q32" s="62"/>
      <c r="R32" s="62"/>
    </row>
    <row r="33" s="2" customFormat="1" ht="15" customHeight="1" spans="1:18">
      <c r="A33" s="25" t="s">
        <v>35</v>
      </c>
      <c r="B33" s="41" t="s">
        <v>81</v>
      </c>
      <c r="C33" s="26" t="s">
        <v>37</v>
      </c>
      <c r="D33" s="96" t="s">
        <v>82</v>
      </c>
      <c r="E33" s="25" t="s">
        <v>39</v>
      </c>
      <c r="F33" s="28" t="s">
        <v>83</v>
      </c>
      <c r="G33" s="29" t="s">
        <v>41</v>
      </c>
      <c r="H33" s="30">
        <v>6988.55</v>
      </c>
      <c r="I33" s="56"/>
      <c r="J33" s="57">
        <v>2000</v>
      </c>
      <c r="K33" s="58" t="s">
        <v>84</v>
      </c>
      <c r="L33" s="59">
        <f t="shared" si="1"/>
        <v>14.38</v>
      </c>
      <c r="M33" s="59">
        <f t="shared" si="2"/>
        <v>14.88</v>
      </c>
      <c r="N33" s="60" t="s">
        <v>43</v>
      </c>
      <c r="O33" s="61">
        <f t="shared" si="3"/>
        <v>0.04277</v>
      </c>
      <c r="P33" s="62"/>
      <c r="Q33" s="62"/>
      <c r="R33" s="62"/>
    </row>
    <row r="34" s="2" customFormat="1" ht="15" customHeight="1" spans="1:18">
      <c r="A34" s="31"/>
      <c r="B34" s="42"/>
      <c r="C34" s="32"/>
      <c r="D34" s="33"/>
      <c r="E34" s="31"/>
      <c r="F34" s="34"/>
      <c r="G34" s="35"/>
      <c r="H34" s="36"/>
      <c r="I34" s="56"/>
      <c r="J34" s="57">
        <v>2000</v>
      </c>
      <c r="K34" s="58" t="s">
        <v>85</v>
      </c>
      <c r="L34" s="59">
        <f t="shared" si="1"/>
        <v>14.38</v>
      </c>
      <c r="M34" s="59">
        <f t="shared" si="2"/>
        <v>14.88</v>
      </c>
      <c r="N34" s="60" t="s">
        <v>43</v>
      </c>
      <c r="O34" s="61">
        <f t="shared" si="3"/>
        <v>0.04277</v>
      </c>
      <c r="P34" s="62"/>
      <c r="Q34" s="62"/>
      <c r="R34" s="62"/>
    </row>
    <row r="35" s="2" customFormat="1" ht="15" customHeight="1" spans="1:18">
      <c r="A35" s="31"/>
      <c r="B35" s="42"/>
      <c r="C35" s="32"/>
      <c r="D35" s="33"/>
      <c r="E35" s="31"/>
      <c r="F35" s="34"/>
      <c r="G35" s="35"/>
      <c r="H35" s="36"/>
      <c r="I35" s="56"/>
      <c r="J35" s="57">
        <v>2000</v>
      </c>
      <c r="K35" s="58" t="s">
        <v>86</v>
      </c>
      <c r="L35" s="59">
        <f t="shared" si="1"/>
        <v>14.38</v>
      </c>
      <c r="M35" s="59">
        <f t="shared" si="2"/>
        <v>14.88</v>
      </c>
      <c r="N35" s="60" t="s">
        <v>43</v>
      </c>
      <c r="O35" s="61">
        <f t="shared" si="3"/>
        <v>0.04277</v>
      </c>
      <c r="P35" s="62"/>
      <c r="Q35" s="62"/>
      <c r="R35" s="62"/>
    </row>
    <row r="36" s="2" customFormat="1" ht="15" customHeight="1" spans="1:18">
      <c r="A36" s="31"/>
      <c r="B36" s="42"/>
      <c r="C36" s="32"/>
      <c r="D36" s="37"/>
      <c r="E36" s="31"/>
      <c r="F36" s="34"/>
      <c r="G36" s="35"/>
      <c r="H36" s="38"/>
      <c r="I36" s="56">
        <v>100</v>
      </c>
      <c r="J36" s="57">
        <v>1089</v>
      </c>
      <c r="K36" s="58" t="s">
        <v>87</v>
      </c>
      <c r="L36" s="59">
        <f t="shared" si="1"/>
        <v>7.82991</v>
      </c>
      <c r="M36" s="59">
        <f t="shared" si="2"/>
        <v>8.32991</v>
      </c>
      <c r="N36" s="60" t="s">
        <v>43</v>
      </c>
      <c r="O36" s="61">
        <f t="shared" si="3"/>
        <v>0.04277</v>
      </c>
      <c r="P36" s="62"/>
      <c r="Q36" s="62"/>
      <c r="R36" s="62"/>
    </row>
    <row r="37" s="2" customFormat="1" ht="15" customHeight="1" spans="1:18">
      <c r="A37" s="31"/>
      <c r="B37" s="42"/>
      <c r="C37" s="32"/>
      <c r="D37" s="96" t="s">
        <v>88</v>
      </c>
      <c r="E37" s="31"/>
      <c r="F37" s="34"/>
      <c r="G37" s="29" t="s">
        <v>47</v>
      </c>
      <c r="H37" s="30">
        <v>9545.01</v>
      </c>
      <c r="I37" s="56"/>
      <c r="J37" s="57">
        <v>2000</v>
      </c>
      <c r="K37" s="58" t="s">
        <v>89</v>
      </c>
      <c r="L37" s="59">
        <f t="shared" si="1"/>
        <v>14.38</v>
      </c>
      <c r="M37" s="59">
        <f t="shared" si="2"/>
        <v>14.88</v>
      </c>
      <c r="N37" s="60" t="s">
        <v>43</v>
      </c>
      <c r="O37" s="61">
        <f t="shared" si="3"/>
        <v>0.04277</v>
      </c>
      <c r="P37" s="62"/>
      <c r="Q37" s="62"/>
      <c r="R37" s="62"/>
    </row>
    <row r="38" s="2" customFormat="1" ht="15" customHeight="1" spans="1:18">
      <c r="A38" s="31"/>
      <c r="B38" s="42"/>
      <c r="C38" s="32"/>
      <c r="D38" s="33"/>
      <c r="E38" s="31"/>
      <c r="F38" s="34"/>
      <c r="G38" s="35"/>
      <c r="H38" s="36"/>
      <c r="I38" s="56"/>
      <c r="J38" s="57">
        <v>2000</v>
      </c>
      <c r="K38" s="58" t="s">
        <v>90</v>
      </c>
      <c r="L38" s="59">
        <f t="shared" si="1"/>
        <v>14.38</v>
      </c>
      <c r="M38" s="59">
        <f t="shared" si="2"/>
        <v>14.88</v>
      </c>
      <c r="N38" s="60" t="s">
        <v>43</v>
      </c>
      <c r="O38" s="61">
        <f t="shared" si="3"/>
        <v>0.04277</v>
      </c>
      <c r="P38" s="62"/>
      <c r="Q38" s="62"/>
      <c r="R38" s="62"/>
    </row>
    <row r="39" s="2" customFormat="1" ht="15" customHeight="1" spans="1:18">
      <c r="A39" s="31"/>
      <c r="B39" s="42"/>
      <c r="C39" s="32"/>
      <c r="D39" s="33"/>
      <c r="E39" s="31"/>
      <c r="F39" s="34"/>
      <c r="G39" s="35"/>
      <c r="H39" s="36"/>
      <c r="I39" s="56"/>
      <c r="J39" s="57">
        <v>2000</v>
      </c>
      <c r="K39" s="58" t="s">
        <v>91</v>
      </c>
      <c r="L39" s="59">
        <f t="shared" si="1"/>
        <v>14.38</v>
      </c>
      <c r="M39" s="59">
        <f t="shared" si="2"/>
        <v>14.88</v>
      </c>
      <c r="N39" s="60" t="s">
        <v>43</v>
      </c>
      <c r="O39" s="61">
        <f t="shared" si="3"/>
        <v>0.04277</v>
      </c>
      <c r="P39" s="62"/>
      <c r="Q39" s="62"/>
      <c r="R39" s="62"/>
    </row>
    <row r="40" s="2" customFormat="1" ht="15" customHeight="1" spans="1:18">
      <c r="A40" s="31"/>
      <c r="B40" s="42"/>
      <c r="C40" s="32"/>
      <c r="D40" s="33"/>
      <c r="E40" s="31"/>
      <c r="F40" s="34"/>
      <c r="G40" s="35"/>
      <c r="H40" s="36"/>
      <c r="I40" s="56"/>
      <c r="J40" s="57">
        <v>2000</v>
      </c>
      <c r="K40" s="58" t="s">
        <v>92</v>
      </c>
      <c r="L40" s="59">
        <f t="shared" si="1"/>
        <v>14.38</v>
      </c>
      <c r="M40" s="59">
        <f t="shared" si="2"/>
        <v>14.88</v>
      </c>
      <c r="N40" s="60" t="s">
        <v>43</v>
      </c>
      <c r="O40" s="61">
        <f t="shared" si="3"/>
        <v>0.04277</v>
      </c>
      <c r="P40" s="62"/>
      <c r="Q40" s="62"/>
      <c r="R40" s="62"/>
    </row>
    <row r="41" s="2" customFormat="1" ht="15" customHeight="1" spans="1:18">
      <c r="A41" s="31"/>
      <c r="B41" s="42"/>
      <c r="C41" s="32"/>
      <c r="D41" s="37"/>
      <c r="E41" s="31"/>
      <c r="F41" s="34"/>
      <c r="G41" s="35"/>
      <c r="H41" s="38"/>
      <c r="I41" s="56">
        <v>100</v>
      </c>
      <c r="J41" s="57">
        <v>1645</v>
      </c>
      <c r="K41" s="58" t="s">
        <v>93</v>
      </c>
      <c r="L41" s="59">
        <f t="shared" ref="L41:L59" si="4">J41*0.00719</f>
        <v>11.82755</v>
      </c>
      <c r="M41" s="59">
        <f t="shared" ref="M41:M59" si="5">L41+0.5</f>
        <v>12.32755</v>
      </c>
      <c r="N41" s="60" t="s">
        <v>43</v>
      </c>
      <c r="O41" s="61">
        <f t="shared" si="3"/>
        <v>0.04277</v>
      </c>
      <c r="P41" s="62"/>
      <c r="Q41" s="62"/>
      <c r="R41" s="62"/>
    </row>
    <row r="42" s="2" customFormat="1" ht="15" customHeight="1" spans="1:18">
      <c r="A42" s="31"/>
      <c r="B42" s="42"/>
      <c r="C42" s="32"/>
      <c r="D42" s="96" t="s">
        <v>94</v>
      </c>
      <c r="E42" s="31"/>
      <c r="F42" s="34"/>
      <c r="G42" s="29" t="s">
        <v>53</v>
      </c>
      <c r="H42" s="30">
        <v>10234.08</v>
      </c>
      <c r="I42" s="56"/>
      <c r="J42" s="57">
        <v>2060</v>
      </c>
      <c r="K42" s="58" t="s">
        <v>95</v>
      </c>
      <c r="L42" s="59">
        <f t="shared" si="4"/>
        <v>14.8114</v>
      </c>
      <c r="M42" s="59">
        <f t="shared" si="5"/>
        <v>15.3114</v>
      </c>
      <c r="N42" s="60" t="s">
        <v>43</v>
      </c>
      <c r="O42" s="61">
        <f t="shared" si="3"/>
        <v>0.04277</v>
      </c>
      <c r="P42" s="62"/>
      <c r="Q42" s="62"/>
      <c r="R42" s="62"/>
    </row>
    <row r="43" s="2" customFormat="1" ht="15" customHeight="1" spans="1:18">
      <c r="A43" s="31"/>
      <c r="B43" s="42"/>
      <c r="C43" s="32"/>
      <c r="D43" s="33"/>
      <c r="E43" s="31"/>
      <c r="F43" s="34"/>
      <c r="G43" s="35"/>
      <c r="H43" s="36"/>
      <c r="I43" s="56"/>
      <c r="J43" s="57">
        <v>2060</v>
      </c>
      <c r="K43" s="58" t="s">
        <v>96</v>
      </c>
      <c r="L43" s="59">
        <f t="shared" si="4"/>
        <v>14.8114</v>
      </c>
      <c r="M43" s="59">
        <f t="shared" si="5"/>
        <v>15.3114</v>
      </c>
      <c r="N43" s="60" t="s">
        <v>43</v>
      </c>
      <c r="O43" s="61">
        <f t="shared" si="3"/>
        <v>0.04277</v>
      </c>
      <c r="P43" s="62"/>
      <c r="Q43" s="62"/>
      <c r="R43" s="62"/>
    </row>
    <row r="44" s="2" customFormat="1" ht="15" customHeight="1" spans="1:18">
      <c r="A44" s="31"/>
      <c r="B44" s="42"/>
      <c r="C44" s="32"/>
      <c r="D44" s="33"/>
      <c r="E44" s="31"/>
      <c r="F44" s="34"/>
      <c r="G44" s="35"/>
      <c r="H44" s="36"/>
      <c r="I44" s="56"/>
      <c r="J44" s="57">
        <v>2060</v>
      </c>
      <c r="K44" s="58" t="s">
        <v>97</v>
      </c>
      <c r="L44" s="59">
        <f t="shared" si="4"/>
        <v>14.8114</v>
      </c>
      <c r="M44" s="59">
        <f t="shared" si="5"/>
        <v>15.3114</v>
      </c>
      <c r="N44" s="60" t="s">
        <v>43</v>
      </c>
      <c r="O44" s="61">
        <f t="shared" si="3"/>
        <v>0.04277</v>
      </c>
      <c r="P44" s="62"/>
      <c r="Q44" s="62"/>
      <c r="R44" s="62"/>
    </row>
    <row r="45" s="2" customFormat="1" ht="15" customHeight="1" spans="1:18">
      <c r="A45" s="31"/>
      <c r="B45" s="42"/>
      <c r="C45" s="32"/>
      <c r="D45" s="33"/>
      <c r="E45" s="31"/>
      <c r="F45" s="34"/>
      <c r="G45" s="35"/>
      <c r="H45" s="36"/>
      <c r="I45" s="56"/>
      <c r="J45" s="57">
        <v>2060</v>
      </c>
      <c r="K45" s="58" t="s">
        <v>98</v>
      </c>
      <c r="L45" s="59">
        <f t="shared" si="4"/>
        <v>14.8114</v>
      </c>
      <c r="M45" s="59">
        <f t="shared" si="5"/>
        <v>15.3114</v>
      </c>
      <c r="N45" s="60" t="s">
        <v>43</v>
      </c>
      <c r="O45" s="61">
        <f t="shared" si="3"/>
        <v>0.04277</v>
      </c>
      <c r="P45" s="62"/>
      <c r="Q45" s="62"/>
      <c r="R45" s="62"/>
    </row>
    <row r="46" s="2" customFormat="1" ht="15" customHeight="1" spans="1:18">
      <c r="A46" s="31"/>
      <c r="B46" s="42"/>
      <c r="C46" s="32"/>
      <c r="D46" s="37"/>
      <c r="E46" s="31"/>
      <c r="F46" s="34"/>
      <c r="G46" s="35"/>
      <c r="H46" s="38"/>
      <c r="I46" s="56">
        <v>100</v>
      </c>
      <c r="J46" s="57">
        <v>2094</v>
      </c>
      <c r="K46" s="58" t="s">
        <v>99</v>
      </c>
      <c r="L46" s="59">
        <f t="shared" si="4"/>
        <v>15.05586</v>
      </c>
      <c r="M46" s="59">
        <f t="shared" si="5"/>
        <v>15.55586</v>
      </c>
      <c r="N46" s="60" t="s">
        <v>43</v>
      </c>
      <c r="O46" s="61">
        <f t="shared" si="3"/>
        <v>0.04277</v>
      </c>
      <c r="P46" s="62"/>
      <c r="Q46" s="62"/>
      <c r="R46" s="62"/>
    </row>
    <row r="47" s="2" customFormat="1" ht="15" customHeight="1" spans="1:18">
      <c r="A47" s="31"/>
      <c r="B47" s="42"/>
      <c r="C47" s="32"/>
      <c r="D47" s="96" t="s">
        <v>100</v>
      </c>
      <c r="E47" s="31"/>
      <c r="F47" s="34"/>
      <c r="G47" s="29" t="s">
        <v>60</v>
      </c>
      <c r="H47" s="30">
        <v>10270.13</v>
      </c>
      <c r="I47" s="56"/>
      <c r="J47" s="57">
        <v>2070</v>
      </c>
      <c r="K47" s="58" t="s">
        <v>101</v>
      </c>
      <c r="L47" s="59">
        <f t="shared" si="4"/>
        <v>14.8833</v>
      </c>
      <c r="M47" s="59">
        <f t="shared" si="5"/>
        <v>15.3833</v>
      </c>
      <c r="N47" s="60" t="s">
        <v>43</v>
      </c>
      <c r="O47" s="61">
        <f t="shared" si="3"/>
        <v>0.04277</v>
      </c>
      <c r="P47" s="62"/>
      <c r="Q47" s="62"/>
      <c r="R47" s="62"/>
    </row>
    <row r="48" s="2" customFormat="1" ht="15" customHeight="1" spans="1:18">
      <c r="A48" s="31"/>
      <c r="B48" s="42"/>
      <c r="C48" s="32"/>
      <c r="D48" s="33"/>
      <c r="E48" s="31"/>
      <c r="F48" s="34"/>
      <c r="G48" s="35"/>
      <c r="H48" s="36"/>
      <c r="I48" s="56"/>
      <c r="J48" s="57">
        <v>2070</v>
      </c>
      <c r="K48" s="58" t="s">
        <v>102</v>
      </c>
      <c r="L48" s="59">
        <f t="shared" si="4"/>
        <v>14.8833</v>
      </c>
      <c r="M48" s="59">
        <f t="shared" si="5"/>
        <v>15.3833</v>
      </c>
      <c r="N48" s="60" t="s">
        <v>43</v>
      </c>
      <c r="O48" s="61">
        <f t="shared" si="3"/>
        <v>0.04277</v>
      </c>
      <c r="P48" s="62"/>
      <c r="Q48" s="62"/>
      <c r="R48" s="62"/>
    </row>
    <row r="49" s="2" customFormat="1" ht="15" customHeight="1" spans="1:18">
      <c r="A49" s="31"/>
      <c r="B49" s="42"/>
      <c r="C49" s="32"/>
      <c r="D49" s="33"/>
      <c r="E49" s="31"/>
      <c r="F49" s="34"/>
      <c r="G49" s="35"/>
      <c r="H49" s="36"/>
      <c r="I49" s="56"/>
      <c r="J49" s="57">
        <v>2070</v>
      </c>
      <c r="K49" s="58" t="s">
        <v>103</v>
      </c>
      <c r="L49" s="59">
        <f t="shared" si="4"/>
        <v>14.8833</v>
      </c>
      <c r="M49" s="59">
        <f t="shared" si="5"/>
        <v>15.3833</v>
      </c>
      <c r="N49" s="60" t="s">
        <v>43</v>
      </c>
      <c r="O49" s="61">
        <f t="shared" si="3"/>
        <v>0.04277</v>
      </c>
      <c r="P49" s="62"/>
      <c r="Q49" s="62"/>
      <c r="R49" s="62"/>
    </row>
    <row r="50" s="2" customFormat="1" ht="15" customHeight="1" spans="1:18">
      <c r="A50" s="31"/>
      <c r="B50" s="42"/>
      <c r="C50" s="32"/>
      <c r="D50" s="33"/>
      <c r="E50" s="31"/>
      <c r="F50" s="34"/>
      <c r="G50" s="35"/>
      <c r="H50" s="36"/>
      <c r="I50" s="56"/>
      <c r="J50" s="57">
        <v>2080</v>
      </c>
      <c r="K50" s="58" t="s">
        <v>104</v>
      </c>
      <c r="L50" s="59">
        <f t="shared" si="4"/>
        <v>14.9552</v>
      </c>
      <c r="M50" s="59">
        <f t="shared" si="5"/>
        <v>15.4552</v>
      </c>
      <c r="N50" s="60" t="s">
        <v>43</v>
      </c>
      <c r="O50" s="61">
        <f t="shared" si="3"/>
        <v>0.04277</v>
      </c>
      <c r="P50" s="62"/>
      <c r="Q50" s="62"/>
      <c r="R50" s="62"/>
    </row>
    <row r="51" s="2" customFormat="1" ht="15" customHeight="1" spans="1:18">
      <c r="A51" s="31"/>
      <c r="B51" s="42"/>
      <c r="C51" s="32"/>
      <c r="D51" s="37"/>
      <c r="E51" s="31"/>
      <c r="F51" s="34"/>
      <c r="G51" s="35"/>
      <c r="H51" s="38"/>
      <c r="I51" s="56">
        <v>100</v>
      </c>
      <c r="J51" s="57">
        <v>2080</v>
      </c>
      <c r="K51" s="58" t="s">
        <v>105</v>
      </c>
      <c r="L51" s="59">
        <f t="shared" si="4"/>
        <v>14.9552</v>
      </c>
      <c r="M51" s="59">
        <f t="shared" si="5"/>
        <v>15.4552</v>
      </c>
      <c r="N51" s="60" t="s">
        <v>43</v>
      </c>
      <c r="O51" s="61">
        <f t="shared" si="3"/>
        <v>0.04277</v>
      </c>
      <c r="P51" s="62"/>
      <c r="Q51" s="62"/>
      <c r="R51" s="62"/>
    </row>
    <row r="52" s="2" customFormat="1" ht="15" customHeight="1" spans="1:18">
      <c r="A52" s="31"/>
      <c r="B52" s="42"/>
      <c r="C52" s="32"/>
      <c r="D52" s="96" t="s">
        <v>106</v>
      </c>
      <c r="E52" s="31"/>
      <c r="F52" s="34"/>
      <c r="G52" s="29" t="s">
        <v>67</v>
      </c>
      <c r="H52" s="30">
        <v>7547.84</v>
      </c>
      <c r="I52" s="56"/>
      <c r="J52" s="57">
        <v>2000</v>
      </c>
      <c r="K52" s="58" t="s">
        <v>107</v>
      </c>
      <c r="L52" s="59">
        <f t="shared" si="4"/>
        <v>14.38</v>
      </c>
      <c r="M52" s="59">
        <f t="shared" si="5"/>
        <v>14.88</v>
      </c>
      <c r="N52" s="60" t="s">
        <v>43</v>
      </c>
      <c r="O52" s="61">
        <f t="shared" si="3"/>
        <v>0.04277</v>
      </c>
      <c r="P52" s="62"/>
      <c r="Q52" s="62"/>
      <c r="R52" s="62"/>
    </row>
    <row r="53" s="2" customFormat="1" ht="15" customHeight="1" spans="1:18">
      <c r="A53" s="31"/>
      <c r="B53" s="42"/>
      <c r="C53" s="32"/>
      <c r="D53" s="33"/>
      <c r="E53" s="31"/>
      <c r="F53" s="34"/>
      <c r="G53" s="35"/>
      <c r="H53" s="36"/>
      <c r="I53" s="56"/>
      <c r="J53" s="57">
        <v>2000</v>
      </c>
      <c r="K53" s="58" t="s">
        <v>108</v>
      </c>
      <c r="L53" s="59">
        <f t="shared" si="4"/>
        <v>14.38</v>
      </c>
      <c r="M53" s="59">
        <f t="shared" si="5"/>
        <v>14.88</v>
      </c>
      <c r="N53" s="60" t="s">
        <v>43</v>
      </c>
      <c r="O53" s="61">
        <f t="shared" si="3"/>
        <v>0.04277</v>
      </c>
      <c r="P53" s="62"/>
      <c r="Q53" s="62"/>
      <c r="R53" s="62"/>
    </row>
    <row r="54" s="2" customFormat="1" ht="15" customHeight="1" spans="1:18">
      <c r="A54" s="31"/>
      <c r="B54" s="42"/>
      <c r="C54" s="32"/>
      <c r="D54" s="33"/>
      <c r="E54" s="31"/>
      <c r="F54" s="34"/>
      <c r="G54" s="35"/>
      <c r="H54" s="36"/>
      <c r="I54" s="56"/>
      <c r="J54" s="57">
        <v>2000</v>
      </c>
      <c r="K54" s="58" t="s">
        <v>109</v>
      </c>
      <c r="L54" s="59">
        <f t="shared" si="4"/>
        <v>14.38</v>
      </c>
      <c r="M54" s="59">
        <f t="shared" si="5"/>
        <v>14.88</v>
      </c>
      <c r="N54" s="60" t="s">
        <v>43</v>
      </c>
      <c r="O54" s="61">
        <f t="shared" si="3"/>
        <v>0.04277</v>
      </c>
      <c r="P54" s="62"/>
      <c r="Q54" s="62"/>
      <c r="R54" s="62"/>
    </row>
    <row r="55" s="2" customFormat="1" ht="15" customHeight="1" spans="1:18">
      <c r="A55" s="31"/>
      <c r="B55" s="42"/>
      <c r="C55" s="32"/>
      <c r="D55" s="37"/>
      <c r="E55" s="31"/>
      <c r="F55" s="34"/>
      <c r="G55" s="35"/>
      <c r="H55" s="38"/>
      <c r="I55" s="56">
        <v>100</v>
      </c>
      <c r="J55" s="57">
        <v>1648</v>
      </c>
      <c r="K55" s="58" t="s">
        <v>110</v>
      </c>
      <c r="L55" s="59">
        <f t="shared" si="4"/>
        <v>11.84912</v>
      </c>
      <c r="M55" s="59">
        <f t="shared" si="5"/>
        <v>12.34912</v>
      </c>
      <c r="N55" s="60" t="s">
        <v>43</v>
      </c>
      <c r="O55" s="61">
        <f t="shared" si="3"/>
        <v>0.04277</v>
      </c>
      <c r="P55" s="62"/>
      <c r="Q55" s="62"/>
      <c r="R55" s="62"/>
    </row>
    <row r="56" s="2" customFormat="1" ht="15" customHeight="1" spans="1:18">
      <c r="A56" s="31"/>
      <c r="B56" s="42"/>
      <c r="C56" s="32"/>
      <c r="D56" s="96" t="s">
        <v>111</v>
      </c>
      <c r="E56" s="31"/>
      <c r="F56" s="34"/>
      <c r="G56" s="29" t="s">
        <v>73</v>
      </c>
      <c r="H56" s="30">
        <v>4910.01</v>
      </c>
      <c r="I56" s="56"/>
      <c r="J56" s="57">
        <v>2000</v>
      </c>
      <c r="K56" s="58" t="s">
        <v>112</v>
      </c>
      <c r="L56" s="59">
        <f t="shared" si="4"/>
        <v>14.38</v>
      </c>
      <c r="M56" s="59">
        <f t="shared" si="5"/>
        <v>14.88</v>
      </c>
      <c r="N56" s="60" t="s">
        <v>43</v>
      </c>
      <c r="O56" s="61">
        <f t="shared" si="3"/>
        <v>0.04277</v>
      </c>
      <c r="P56" s="62"/>
      <c r="Q56" s="62"/>
      <c r="R56" s="62"/>
    </row>
    <row r="57" s="2" customFormat="1" ht="15" customHeight="1" spans="1:18">
      <c r="A57" s="31"/>
      <c r="B57" s="42"/>
      <c r="C57" s="32"/>
      <c r="D57" s="33"/>
      <c r="E57" s="31"/>
      <c r="F57" s="34"/>
      <c r="G57" s="35"/>
      <c r="H57" s="36"/>
      <c r="I57" s="56"/>
      <c r="J57" s="57">
        <v>2000</v>
      </c>
      <c r="K57" s="58" t="s">
        <v>113</v>
      </c>
      <c r="L57" s="59">
        <f t="shared" si="4"/>
        <v>14.38</v>
      </c>
      <c r="M57" s="59">
        <f t="shared" si="5"/>
        <v>14.88</v>
      </c>
      <c r="N57" s="60" t="s">
        <v>43</v>
      </c>
      <c r="O57" s="61">
        <f t="shared" si="3"/>
        <v>0.04277</v>
      </c>
      <c r="P57" s="62"/>
      <c r="Q57" s="62"/>
      <c r="R57" s="62"/>
    </row>
    <row r="58" s="2" customFormat="1" ht="15" customHeight="1" spans="1:18">
      <c r="A58" s="31"/>
      <c r="B58" s="42"/>
      <c r="C58" s="32"/>
      <c r="D58" s="37"/>
      <c r="E58" s="31"/>
      <c r="F58" s="34"/>
      <c r="G58" s="35"/>
      <c r="H58" s="38"/>
      <c r="I58" s="56">
        <v>100</v>
      </c>
      <c r="J58" s="57">
        <v>1010</v>
      </c>
      <c r="K58" s="58" t="s">
        <v>114</v>
      </c>
      <c r="L58" s="59">
        <f t="shared" si="4"/>
        <v>7.2619</v>
      </c>
      <c r="M58" s="59">
        <f t="shared" si="5"/>
        <v>7.7619</v>
      </c>
      <c r="N58" s="60" t="s">
        <v>43</v>
      </c>
      <c r="O58" s="61">
        <f t="shared" si="3"/>
        <v>0.04277</v>
      </c>
      <c r="P58" s="62"/>
      <c r="Q58" s="62"/>
      <c r="R58" s="62"/>
    </row>
    <row r="59" s="2" customFormat="1" ht="15" customHeight="1" spans="1:18">
      <c r="A59" s="31"/>
      <c r="B59" s="42"/>
      <c r="C59" s="32"/>
      <c r="D59" s="97" t="s">
        <v>115</v>
      </c>
      <c r="E59" s="31"/>
      <c r="F59" s="34"/>
      <c r="G59" s="29" t="s">
        <v>79</v>
      </c>
      <c r="H59" s="40">
        <v>116.55</v>
      </c>
      <c r="I59" s="56">
        <v>30</v>
      </c>
      <c r="J59" s="57">
        <f>H59+I59</f>
        <v>146.55</v>
      </c>
      <c r="K59" s="58" t="s">
        <v>116</v>
      </c>
      <c r="L59" s="59">
        <f t="shared" si="4"/>
        <v>1.0536945</v>
      </c>
      <c r="M59" s="59">
        <f t="shared" si="5"/>
        <v>1.5536945</v>
      </c>
      <c r="N59" s="63" t="s">
        <v>77</v>
      </c>
      <c r="O59" s="61">
        <f>0.7*0.16*0.185</f>
        <v>0.02072</v>
      </c>
      <c r="P59" s="62"/>
      <c r="Q59" s="62"/>
      <c r="R59" s="62"/>
    </row>
    <row r="60" s="2" customFormat="1" ht="15" customHeight="1" spans="1:18">
      <c r="A60" s="25" t="s">
        <v>35</v>
      </c>
      <c r="B60" s="26" t="s">
        <v>117</v>
      </c>
      <c r="C60" s="26" t="s">
        <v>37</v>
      </c>
      <c r="D60" s="25"/>
      <c r="E60" s="25" t="s">
        <v>39</v>
      </c>
      <c r="F60" s="28"/>
      <c r="G60" s="29" t="s">
        <v>41</v>
      </c>
      <c r="H60" s="30">
        <v>19732.74</v>
      </c>
      <c r="I60" s="56"/>
      <c r="J60" s="56">
        <v>8400</v>
      </c>
      <c r="K60" s="58" t="s">
        <v>118</v>
      </c>
      <c r="L60" s="59">
        <f t="shared" ref="L60:L65" si="6">J60*0.00228</f>
        <v>19.152</v>
      </c>
      <c r="M60" s="59">
        <f t="shared" ref="M60:M65" si="7">J60*0.0023</f>
        <v>19.32</v>
      </c>
      <c r="N60" s="60" t="s">
        <v>43</v>
      </c>
      <c r="O60" s="61">
        <f>0.7*0.26*0.235</f>
        <v>0.04277</v>
      </c>
      <c r="P60" s="62"/>
      <c r="Q60" s="62"/>
      <c r="R60" s="62"/>
    </row>
    <row r="61" s="2" customFormat="1" ht="15" customHeight="1" spans="1:18">
      <c r="A61" s="31"/>
      <c r="B61" s="32"/>
      <c r="C61" s="32"/>
      <c r="D61" s="31"/>
      <c r="E61" s="31"/>
      <c r="F61" s="34"/>
      <c r="G61" s="35"/>
      <c r="H61" s="38"/>
      <c r="I61" s="56">
        <v>200</v>
      </c>
      <c r="J61" s="56">
        <v>3133</v>
      </c>
      <c r="K61" s="58" t="s">
        <v>119</v>
      </c>
      <c r="L61" s="59">
        <f t="shared" si="6"/>
        <v>7.14324</v>
      </c>
      <c r="M61" s="59">
        <f t="shared" si="7"/>
        <v>7.2059</v>
      </c>
      <c r="N61" s="60" t="s">
        <v>43</v>
      </c>
      <c r="O61" s="61">
        <f>0.7*0.26*0.235</f>
        <v>0.04277</v>
      </c>
      <c r="P61" s="62"/>
      <c r="Q61" s="62"/>
      <c r="R61" s="62"/>
    </row>
    <row r="62" s="2" customFormat="1" ht="15" customHeight="1" spans="1:18">
      <c r="A62" s="31"/>
      <c r="B62" s="32"/>
      <c r="C62" s="32"/>
      <c r="D62" s="31"/>
      <c r="E62" s="31"/>
      <c r="F62" s="34"/>
      <c r="G62" s="29" t="s">
        <v>53</v>
      </c>
      <c r="H62" s="40">
        <v>32047.38</v>
      </c>
      <c r="I62" s="56">
        <v>300</v>
      </c>
      <c r="J62" s="56">
        <v>7147</v>
      </c>
      <c r="K62" s="58" t="s">
        <v>120</v>
      </c>
      <c r="L62" s="59">
        <f t="shared" si="6"/>
        <v>16.29516</v>
      </c>
      <c r="M62" s="59">
        <f t="shared" si="7"/>
        <v>16.4381</v>
      </c>
      <c r="N62" s="60" t="s">
        <v>43</v>
      </c>
      <c r="O62" s="61">
        <f>0.7*0.26*0.235</f>
        <v>0.04277</v>
      </c>
      <c r="P62" s="62"/>
      <c r="Q62" s="62"/>
      <c r="R62" s="62"/>
    </row>
    <row r="63" s="2" customFormat="1" ht="15" customHeight="1" spans="1:18">
      <c r="A63" s="31"/>
      <c r="B63" s="32"/>
      <c r="C63" s="32"/>
      <c r="D63" s="31"/>
      <c r="E63" s="31"/>
      <c r="F63" s="34"/>
      <c r="G63" s="29" t="s">
        <v>60</v>
      </c>
      <c r="H63" s="30">
        <v>35182.86</v>
      </c>
      <c r="I63" s="56"/>
      <c r="J63" s="56">
        <v>8400</v>
      </c>
      <c r="K63" s="58" t="s">
        <v>121</v>
      </c>
      <c r="L63" s="59">
        <f t="shared" si="6"/>
        <v>19.152</v>
      </c>
      <c r="M63" s="59">
        <f t="shared" si="7"/>
        <v>19.32</v>
      </c>
      <c r="N63" s="60" t="s">
        <v>43</v>
      </c>
      <c r="O63" s="61">
        <f>0.7*0.26*0.235</f>
        <v>0.04277</v>
      </c>
      <c r="P63" s="62"/>
      <c r="Q63" s="62"/>
      <c r="R63" s="62"/>
    </row>
    <row r="64" s="2" customFormat="1" ht="15" customHeight="1" spans="1:18">
      <c r="A64" s="31"/>
      <c r="B64" s="32"/>
      <c r="C64" s="32"/>
      <c r="D64" s="31"/>
      <c r="E64" s="31"/>
      <c r="F64" s="34"/>
      <c r="G64" s="35"/>
      <c r="H64" s="36"/>
      <c r="I64" s="56"/>
      <c r="J64" s="56">
        <v>8400</v>
      </c>
      <c r="K64" s="58" t="s">
        <v>122</v>
      </c>
      <c r="L64" s="59">
        <f t="shared" si="6"/>
        <v>19.152</v>
      </c>
      <c r="M64" s="59">
        <f t="shared" si="7"/>
        <v>19.32</v>
      </c>
      <c r="N64" s="60" t="s">
        <v>43</v>
      </c>
      <c r="O64" s="61">
        <f>0.7*0.26*0.235</f>
        <v>0.04277</v>
      </c>
      <c r="P64" s="62"/>
      <c r="Q64" s="62"/>
      <c r="R64" s="62"/>
    </row>
    <row r="65" s="2" customFormat="1" ht="15" customHeight="1" spans="1:18">
      <c r="A65" s="31"/>
      <c r="B65" s="32"/>
      <c r="C65" s="32"/>
      <c r="D65" s="31"/>
      <c r="E65" s="31"/>
      <c r="F65" s="34"/>
      <c r="G65" s="35"/>
      <c r="H65" s="38"/>
      <c r="I65" s="56">
        <v>350</v>
      </c>
      <c r="J65" s="56">
        <v>1933</v>
      </c>
      <c r="K65" s="58" t="s">
        <v>123</v>
      </c>
      <c r="L65" s="59">
        <f t="shared" si="6"/>
        <v>4.40724</v>
      </c>
      <c r="M65" s="59">
        <f t="shared" si="7"/>
        <v>4.4459</v>
      </c>
      <c r="N65" s="63" t="s">
        <v>77</v>
      </c>
      <c r="O65" s="61">
        <f>0.7*0.16*0.185</f>
        <v>0.02072</v>
      </c>
      <c r="P65" s="62"/>
      <c r="Q65" s="62"/>
      <c r="R65" s="62"/>
    </row>
    <row r="66" s="2" customFormat="1" ht="15" customHeight="1" spans="1:18">
      <c r="A66" s="64"/>
      <c r="B66" s="65"/>
      <c r="C66" s="65"/>
      <c r="D66" s="64"/>
      <c r="E66" s="66"/>
      <c r="F66" s="67"/>
      <c r="G66" s="68"/>
      <c r="H66" s="69"/>
      <c r="I66" s="79"/>
      <c r="J66" s="80"/>
      <c r="K66" s="81"/>
      <c r="L66" s="82"/>
      <c r="M66" s="82"/>
      <c r="N66" s="83"/>
      <c r="O66" s="84"/>
      <c r="P66" s="62"/>
      <c r="Q66" s="62"/>
      <c r="R66" s="62"/>
    </row>
    <row r="67" s="2" customFormat="1" ht="15" customHeight="1" spans="1:18">
      <c r="A67" s="70"/>
      <c r="B67" s="71"/>
      <c r="C67" s="71"/>
      <c r="D67" s="70"/>
      <c r="E67" s="70"/>
      <c r="F67" s="72"/>
      <c r="G67" s="73"/>
      <c r="H67" s="74"/>
      <c r="I67" s="85"/>
      <c r="J67" s="86"/>
      <c r="K67" s="87"/>
      <c r="L67" s="88"/>
      <c r="M67" s="88"/>
      <c r="N67" s="89"/>
      <c r="O67" s="90"/>
      <c r="P67" s="62"/>
      <c r="Q67" s="62"/>
      <c r="R67" s="62"/>
    </row>
    <row r="68" s="2" customFormat="1" ht="23" customHeight="1" spans="1:18">
      <c r="A68" s="66"/>
      <c r="B68" s="75"/>
      <c r="C68" s="75"/>
      <c r="D68" s="66"/>
      <c r="E68" s="66"/>
      <c r="F68" s="76"/>
      <c r="G68" s="77"/>
      <c r="H68" s="78"/>
      <c r="I68" s="91"/>
      <c r="J68" s="78">
        <f>SUM(J8:J66)</f>
        <v>133922.55</v>
      </c>
      <c r="K68" s="92" t="s">
        <v>124</v>
      </c>
      <c r="L68" s="52">
        <f>SUM(L8:L65)</f>
        <v>779.2053045</v>
      </c>
      <c r="M68" s="52">
        <f>SUM(M8:M65)</f>
        <v>805.9535645</v>
      </c>
      <c r="N68" s="93"/>
      <c r="O68" s="52">
        <f>SUM(O8:O65)</f>
        <v>2.39246</v>
      </c>
      <c r="P68" s="53"/>
      <c r="Q68" s="53"/>
      <c r="R68" s="53"/>
    </row>
    <row r="69" s="1" customFormat="1" ht="15" spans="8:18">
      <c r="H69" s="16"/>
      <c r="I69" s="16"/>
      <c r="J69" s="94"/>
      <c r="K69" s="95"/>
      <c r="L69" s="49"/>
      <c r="M69" s="49"/>
      <c r="O69" s="44"/>
      <c r="P69" s="44"/>
      <c r="Q69" s="44"/>
      <c r="R69" s="44"/>
    </row>
    <row r="71" s="1" customFormat="1" ht="15" spans="8:18">
      <c r="H71" s="16"/>
      <c r="I71" s="47"/>
      <c r="J71" s="16"/>
      <c r="L71" s="49"/>
      <c r="M71" s="49"/>
      <c r="O71" s="44"/>
      <c r="P71" s="44"/>
      <c r="Q71" s="44"/>
      <c r="R71" s="44"/>
    </row>
  </sheetData>
  <mergeCells count="59">
    <mergeCell ref="A1:N1"/>
    <mergeCell ref="A2:N2"/>
    <mergeCell ref="G3:H3"/>
    <mergeCell ref="A8:A32"/>
    <mergeCell ref="A33:A59"/>
    <mergeCell ref="A60:A65"/>
    <mergeCell ref="B8:B32"/>
    <mergeCell ref="B33:B59"/>
    <mergeCell ref="B60:B65"/>
    <mergeCell ref="C8:C32"/>
    <mergeCell ref="C33:C59"/>
    <mergeCell ref="C60:C65"/>
    <mergeCell ref="D8:D10"/>
    <mergeCell ref="D11:D14"/>
    <mergeCell ref="D15:D19"/>
    <mergeCell ref="D20:D24"/>
    <mergeCell ref="D25:D28"/>
    <mergeCell ref="D29:D31"/>
    <mergeCell ref="D33:D36"/>
    <mergeCell ref="D37:D41"/>
    <mergeCell ref="D42:D46"/>
    <mergeCell ref="D47:D51"/>
    <mergeCell ref="D52:D55"/>
    <mergeCell ref="D56:D58"/>
    <mergeCell ref="D60:D65"/>
    <mergeCell ref="E8:E32"/>
    <mergeCell ref="E33:E59"/>
    <mergeCell ref="E60:E65"/>
    <mergeCell ref="F8:F32"/>
    <mergeCell ref="F33:F59"/>
    <mergeCell ref="F60:F65"/>
    <mergeCell ref="G8:G10"/>
    <mergeCell ref="G11:G14"/>
    <mergeCell ref="G15:G19"/>
    <mergeCell ref="G20:G24"/>
    <mergeCell ref="G25:G28"/>
    <mergeCell ref="G29:G31"/>
    <mergeCell ref="G33:G36"/>
    <mergeCell ref="G37:G41"/>
    <mergeCell ref="G42:G46"/>
    <mergeCell ref="G47:G51"/>
    <mergeCell ref="G52:G55"/>
    <mergeCell ref="G56:G58"/>
    <mergeCell ref="G60:G61"/>
    <mergeCell ref="G63:G65"/>
    <mergeCell ref="H8:H10"/>
    <mergeCell ref="H11:H14"/>
    <mergeCell ref="H15:H19"/>
    <mergeCell ref="H20:H24"/>
    <mergeCell ref="H25:H28"/>
    <mergeCell ref="H29:H31"/>
    <mergeCell ref="H33:H36"/>
    <mergeCell ref="H37:H41"/>
    <mergeCell ref="H42:H46"/>
    <mergeCell ref="H47:H51"/>
    <mergeCell ref="H52:H55"/>
    <mergeCell ref="H56:H58"/>
    <mergeCell ref="H60:H61"/>
    <mergeCell ref="H63:H65"/>
  </mergeCells>
  <printOptions horizontalCentered="1" verticalCentered="1"/>
  <pageMargins left="0.00347222222222222" right="0.00347222222222222" top="0.00347222222222222" bottom="0.00347222222222222" header="0.196527777777778" footer="0.298611111111111"/>
  <pageSetup paperSize="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FT06116单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2025-09-16T09:58:39Z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  <property fmtid="{D5CDD505-2E9C-101B-9397-08002B2CF9AE}" pid="4" name="KSOReadingLayout">
    <vt:bool>true</vt:bool>
  </property>
</Properties>
</file>