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ZNT95167K_CSSH18518753 " sheetId="8" r:id="rId1"/>
    <sheet name="寄快递的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'ZNT95167K_CSSH18518753 '!$A$1:$N$30</definedName>
    <definedName name="_xlnm.Print_Area" localSheetId="1">寄快递的!$A$1:$N$32</definedName>
  </definedNames>
  <calcPr calcId="144525" concurrentCalc="0"/>
</workbook>
</file>

<file path=xl/sharedStrings.xml><?xml version="1.0" encoding="utf-8"?>
<sst xmlns="http://schemas.openxmlformats.org/spreadsheetml/2006/main" count="192" uniqueCount="86">
  <si>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</si>
  <si>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</si>
  <si>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</si>
  <si>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2025.10.31</t>
  </si>
  <si>
    <t>运单号：KY4000898715467</t>
  </si>
  <si>
    <t>河南立成服饰有限公司河南省信阳市平桥区 洋河滨河庄园王慧玲18348441651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</si>
  <si>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</si>
  <si>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</si>
  <si>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</si>
  <si>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</si>
  <si>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</si>
  <si>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</si>
  <si>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</si>
  <si>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</si>
  <si>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</si>
  <si>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</si>
  <si>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</si>
  <si>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</si>
  <si>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</si>
  <si>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</si>
  <si>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</si>
  <si>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</si>
  <si>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</si>
  <si>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</si>
  <si>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</si>
  <si>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</si>
  <si>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</si>
  <si>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</si>
  <si>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</si>
  <si>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</si>
  <si>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</si>
  <si>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</si>
  <si>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</si>
  <si>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</si>
  <si>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P25102299        </t>
  </si>
  <si>
    <t>CSSH18518753A</t>
  </si>
  <si>
    <t>ZNT95167K</t>
  </si>
  <si>
    <t xml:space="preserve">S25101036  </t>
  </si>
  <si>
    <r>
      <rPr>
        <sz val="10"/>
        <rFont val="宋体"/>
        <charset val="134"/>
      </rPr>
      <t>深蓝色腰封</t>
    </r>
  </si>
  <si>
    <t>S</t>
  </si>
  <si>
    <t>1/18</t>
  </si>
  <si>
    <t>700*260*205</t>
  </si>
  <si>
    <t>M</t>
  </si>
  <si>
    <t>2/18</t>
  </si>
  <si>
    <t>L</t>
  </si>
  <si>
    <t>3/18</t>
  </si>
  <si>
    <t>4/18</t>
  </si>
  <si>
    <t>700*160*185</t>
  </si>
  <si>
    <t>XL</t>
  </si>
  <si>
    <t>5/18</t>
  </si>
  <si>
    <t>CSSH18518753B</t>
  </si>
  <si>
    <r>
      <rPr>
        <sz val="10"/>
        <rFont val="宋体"/>
        <charset val="134"/>
      </rPr>
      <t>淡粉色腰封</t>
    </r>
  </si>
  <si>
    <t>6/18</t>
  </si>
  <si>
    <t>7/18</t>
  </si>
  <si>
    <t>8/18</t>
  </si>
  <si>
    <t>CSSH18518753C</t>
  </si>
  <si>
    <r>
      <rPr>
        <sz val="10"/>
        <rFont val="宋体"/>
        <charset val="134"/>
      </rPr>
      <t>蓝色腰封</t>
    </r>
  </si>
  <si>
    <t>9/18</t>
  </si>
  <si>
    <t>10/18</t>
  </si>
  <si>
    <t>11/18</t>
  </si>
  <si>
    <t>12/18</t>
  </si>
  <si>
    <t>CSSH18518753D</t>
  </si>
  <si>
    <r>
      <rPr>
        <sz val="10"/>
        <rFont val="宋体"/>
        <charset val="134"/>
      </rPr>
      <t>粉色腰封</t>
    </r>
  </si>
  <si>
    <t>13/18</t>
  </si>
  <si>
    <t>14/18</t>
  </si>
  <si>
    <t xml:space="preserve">P25102299   </t>
  </si>
  <si>
    <t>CSSH18518753</t>
  </si>
  <si>
    <t xml:space="preserve">S25101036   </t>
  </si>
  <si>
    <r>
      <rPr>
        <sz val="10"/>
        <rFont val="宋体"/>
        <charset val="134"/>
      </rPr>
      <t>尺码条</t>
    </r>
  </si>
  <si>
    <t>15/18</t>
  </si>
  <si>
    <t>16/18</t>
  </si>
  <si>
    <t>17/18</t>
  </si>
  <si>
    <t>18/18</t>
  </si>
  <si>
    <r>
      <rPr>
        <sz val="10"/>
        <rFont val="Calibri"/>
        <charset val="134"/>
      </rPr>
      <t>18</t>
    </r>
    <r>
      <rPr>
        <sz val="10"/>
        <rFont val="宋体"/>
        <charset val="134"/>
      </rPr>
      <t>箱</t>
    </r>
  </si>
  <si>
    <t>快递单号：</t>
  </si>
  <si>
    <t>SF1561179824109</t>
  </si>
  <si>
    <t>江苏省苏州市吴中区临湖镇浦庄大道东太湖路5111号， Anna收， 15050159252</t>
  </si>
  <si>
    <t>深蓝色腰封</t>
  </si>
  <si>
    <t>淡粉色腰封</t>
  </si>
  <si>
    <t>蓝色腰封</t>
  </si>
  <si>
    <t xml:space="preserve">P25101996  </t>
  </si>
  <si>
    <t>CSSH15008482</t>
  </si>
  <si>
    <t xml:space="preserve">ZY95145A </t>
  </si>
  <si>
    <t xml:space="preserve">S25101036 </t>
  </si>
  <si>
    <t>尺码条</t>
  </si>
  <si>
    <t>19箱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</si>
</sst>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.00_);[Red]\(0.00\)"/>
    <numFmt numFmtId="179" formatCode="0.000_ "/>
    <numFmt numFmtId="180" formatCode="0_ "/>
  </numFmts>
  <fonts count="43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theme="1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14" borderId="11" applyNumberFormat="0" applyAlignment="0" applyProtection="0">
      <alignment vertical="center"/>
    </xf>
    <xf numFmtId="0" fontId="34" fillId="14" borderId="7" applyNumberFormat="0" applyAlignment="0" applyProtection="0">
      <alignment vertical="center"/>
    </xf>
    <xf numFmtId="0" fontId="35" fillId="15" borderId="12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40" fillId="0" borderId="0"/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41" fillId="0" borderId="0"/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15" fontId="10" fillId="0" borderId="1" xfId="52" applyNumberFormat="1" applyFont="1" applyFill="1" applyBorder="1" applyAlignment="1">
      <alignment horizontal="center" vertical="center" wrapText="1"/>
    </xf>
    <xf numFmtId="15" fontId="11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52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180" fontId="15" fillId="2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52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3" fillId="4" borderId="2" xfId="52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/>
    </xf>
    <xf numFmtId="180" fontId="15" fillId="4" borderId="1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3" fillId="4" borderId="3" xfId="52" applyFont="1" applyFill="1" applyBorder="1" applyAlignment="1">
      <alignment horizontal="center" vertical="center" wrapText="1"/>
    </xf>
    <xf numFmtId="180" fontId="15" fillId="4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13" fillId="0" borderId="2" xfId="52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180" fontId="15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3" fillId="0" borderId="1" xfId="52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9" fontId="7" fillId="0" borderId="0" xfId="0" applyNumberFormat="1" applyFont="1" applyAlignment="1">
      <alignment horizontal="center" vertical="center" wrapText="1"/>
    </xf>
    <xf numFmtId="176" fontId="10" fillId="0" borderId="4" xfId="52" applyNumberFormat="1" applyFont="1" applyFill="1" applyBorder="1" applyAlignment="1">
      <alignment horizontal="center" vertical="center" wrapText="1"/>
    </xf>
    <xf numFmtId="178" fontId="10" fillId="0" borderId="1" xfId="52" applyNumberFormat="1" applyFont="1" applyFill="1" applyBorder="1" applyAlignment="1">
      <alignment horizontal="center" vertical="center" wrapText="1"/>
    </xf>
    <xf numFmtId="179" fontId="17" fillId="0" borderId="5" xfId="0" applyNumberFormat="1" applyFont="1" applyBorder="1" applyAlignment="1">
      <alignment horizontal="center" vertical="center" wrapText="1"/>
    </xf>
    <xf numFmtId="176" fontId="17" fillId="0" borderId="1" xfId="52" applyNumberFormat="1" applyFont="1" applyFill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9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78" fontId="13" fillId="0" borderId="1" xfId="52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180" fontId="15" fillId="2" borderId="3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52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180" fontId="15" fillId="3" borderId="1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52" applyFont="1" applyFill="1" applyBorder="1" applyAlignment="1">
      <alignment horizontal="center" vertical="center" wrapText="1"/>
    </xf>
    <xf numFmtId="180" fontId="15" fillId="3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79" fontId="19" fillId="0" borderId="5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179" fontId="19" fillId="0" borderId="2" xfId="0" applyNumberFormat="1" applyFont="1" applyBorder="1" applyAlignment="1">
      <alignment horizontal="center" vertical="center" wrapText="1"/>
    </xf>
    <xf numFmtId="178" fontId="2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179" fontId="19" fillId="0" borderId="6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79" fontId="19" fillId="0" borderId="3" xfId="0" applyNumberFormat="1" applyFont="1" applyBorder="1" applyAlignment="1">
      <alignment horizontal="center" vertical="center" wrapText="1"/>
    </xf>
    <xf numFmtId="179" fontId="18" fillId="0" borderId="5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  <xf numFmtId="0" fontId="2" fillId="0" borderId="2" xfId="0" applyFont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1</xdr:col>
      <xdr:colOff>1352550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1</xdr:col>
      <xdr:colOff>1352550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selection activeCell="O14" sqref="O14"/>
    </sheetView>
  </sheetViews>
  <sheetFormatPr defaultColWidth="18" defaultRowHeight="15"/>
  <cols>
    <col min="1" max="1" width="13.375" style="1" customWidth="1"/>
    <col min="2" max="2" width="23.75" style="1" customWidth="1"/>
    <col min="3" max="3" width="11" style="1" customWidth="1"/>
    <col min="4" max="4" width="10.875" style="1" customWidth="1"/>
    <col min="5" max="5" width="14.75" style="1" customWidth="1"/>
    <col min="6" max="6" width="8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7.75" style="4" customWidth="1"/>
    <col min="13" max="13" width="12.375" style="1" customWidth="1"/>
    <col min="14" max="14" width="7.5" style="5" customWidth="1"/>
    <col min="15" max="16384" width="18" style="1"/>
  </cols>
  <sheetData>
    <row r="1" s="1" customFormat="1" ht="40" customHeight="1" spans="1:14">
      <c r="A1" s="6" t="s">
        <v>0</v>
      </c>
      <c r="B1" s="7"/>
      <c r="C1" s="7"/>
      <c r="D1" s="7"/>
      <c r="E1" s="7"/>
      <c r="F1" s="7"/>
      <c r="G1" s="7"/>
      <c r="H1" s="7"/>
      <c r="I1" s="53"/>
      <c r="J1" s="53"/>
      <c r="K1" s="54"/>
      <c r="L1" s="54"/>
      <c r="M1" s="7"/>
      <c r="N1" s="5"/>
    </row>
    <row r="2" s="1" customFormat="1" ht="25.5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55"/>
      <c r="L2" s="55"/>
      <c r="M2" s="8"/>
      <c r="N2" s="5"/>
    </row>
    <row r="3" s="1" customFormat="1" spans="5:14">
      <c r="E3" s="9" t="s">
        <v>2</v>
      </c>
      <c r="F3" s="10" t="s">
        <v>3</v>
      </c>
      <c r="G3" s="10"/>
      <c r="H3" s="11"/>
      <c r="I3" s="56"/>
      <c r="J3" s="56"/>
      <c r="K3" s="4"/>
      <c r="L3" s="4"/>
      <c r="N3" s="5"/>
    </row>
    <row r="4" s="1" customFormat="1" ht="37" customHeight="1" spans="2:14">
      <c r="B4" s="12"/>
      <c r="D4" s="13" t="s">
        <v>4</v>
      </c>
      <c r="E4" s="13"/>
      <c r="F4" s="12" t="s">
        <v>5</v>
      </c>
      <c r="G4" s="12"/>
      <c r="H4" s="12"/>
      <c r="I4" s="12"/>
      <c r="J4" s="12"/>
      <c r="K4" s="57"/>
      <c r="L4" s="57"/>
      <c r="M4" s="12"/>
      <c r="N4" s="58"/>
    </row>
    <row r="5" s="1" customFormat="1" hidden="1" spans="2:14">
      <c r="B5" s="15"/>
      <c r="H5" s="3"/>
      <c r="K5" s="4"/>
      <c r="L5" s="4"/>
      <c r="N5" s="5"/>
    </row>
    <row r="6" s="2" customFormat="1" ht="38.25" spans="1:14">
      <c r="A6" s="16" t="s">
        <v>6</v>
      </c>
      <c r="B6" s="17" t="s">
        <v>7</v>
      </c>
      <c r="C6" s="17" t="s">
        <v>8</v>
      </c>
      <c r="D6" s="17" t="s">
        <v>9</v>
      </c>
      <c r="E6" s="18" t="s">
        <v>10</v>
      </c>
      <c r="F6" s="18" t="s">
        <v>11</v>
      </c>
      <c r="G6" s="19" t="s">
        <v>12</v>
      </c>
      <c r="H6" s="19" t="s">
        <v>13</v>
      </c>
      <c r="I6" s="59" t="s">
        <v>14</v>
      </c>
      <c r="J6" s="23" t="s">
        <v>15</v>
      </c>
      <c r="K6" s="60" t="s">
        <v>16</v>
      </c>
      <c r="L6" s="60" t="s">
        <v>17</v>
      </c>
      <c r="M6" s="17" t="s">
        <v>18</v>
      </c>
      <c r="N6" s="61" t="s">
        <v>19</v>
      </c>
    </row>
    <row r="7" s="2" customFormat="1" ht="32" customHeight="1" spans="1:14">
      <c r="A7" s="16" t="s">
        <v>20</v>
      </c>
      <c r="B7" s="20" t="s">
        <v>21</v>
      </c>
      <c r="C7" s="21" t="s">
        <v>22</v>
      </c>
      <c r="D7" s="22" t="s">
        <v>23</v>
      </c>
      <c r="E7" s="23" t="s">
        <v>24</v>
      </c>
      <c r="F7" s="23" t="s">
        <v>25</v>
      </c>
      <c r="G7" s="19" t="s">
        <v>26</v>
      </c>
      <c r="H7" s="19" t="s">
        <v>27</v>
      </c>
      <c r="I7" s="62" t="s">
        <v>28</v>
      </c>
      <c r="J7" s="63" t="s">
        <v>29</v>
      </c>
      <c r="K7" s="60" t="s">
        <v>30</v>
      </c>
      <c r="L7" s="60" t="s">
        <v>31</v>
      </c>
      <c r="M7" s="17" t="s">
        <v>32</v>
      </c>
      <c r="N7" s="61" t="s">
        <v>33</v>
      </c>
    </row>
    <row r="8" s="2" customFormat="1" ht="16" customHeight="1" spans="1:14">
      <c r="A8" s="24" t="s">
        <v>34</v>
      </c>
      <c r="B8" s="25" t="s">
        <v>35</v>
      </c>
      <c r="C8" s="24" t="s">
        <v>36</v>
      </c>
      <c r="D8" s="24" t="s">
        <v>37</v>
      </c>
      <c r="E8" s="80" t="s">
        <v>38</v>
      </c>
      <c r="F8" s="27" t="s">
        <v>39</v>
      </c>
      <c r="G8" s="28">
        <v>1527</v>
      </c>
      <c r="H8" s="29">
        <v>50</v>
      </c>
      <c r="I8" s="64">
        <f>G8+H8</f>
        <v>1577</v>
      </c>
      <c r="J8" s="107" t="s">
        <v>40</v>
      </c>
      <c r="K8" s="93">
        <f>I8*0.00575</f>
        <v>9.06775</v>
      </c>
      <c r="L8" s="93">
        <f t="shared" ref="L8:L13" si="0">K8+0.5</f>
        <v>9.56775</v>
      </c>
      <c r="M8" s="94" t="s">
        <v>41</v>
      </c>
      <c r="N8" s="95">
        <f t="shared" ref="N8:N13" si="1">0.7*0.26*0.205</f>
        <v>0.03731</v>
      </c>
    </row>
    <row r="9" s="2" customFormat="1" ht="16" customHeight="1" spans="1:14">
      <c r="A9" s="30"/>
      <c r="B9" s="31"/>
      <c r="C9" s="30"/>
      <c r="D9" s="30"/>
      <c r="E9" s="81"/>
      <c r="F9" s="27" t="s">
        <v>42</v>
      </c>
      <c r="G9" s="28">
        <v>1971</v>
      </c>
      <c r="H9" s="29">
        <v>50</v>
      </c>
      <c r="I9" s="64">
        <f t="shared" ref="I9:I16" si="2">G9+H9</f>
        <v>2021</v>
      </c>
      <c r="J9" s="107" t="s">
        <v>43</v>
      </c>
      <c r="K9" s="93">
        <f>I9*0.00575</f>
        <v>11.62075</v>
      </c>
      <c r="L9" s="93">
        <f t="shared" si="0"/>
        <v>12.12075</v>
      </c>
      <c r="M9" s="94" t="s">
        <v>41</v>
      </c>
      <c r="N9" s="95">
        <f t="shared" si="1"/>
        <v>0.03731</v>
      </c>
    </row>
    <row r="10" s="2" customFormat="1" ht="16" customHeight="1" spans="1:14">
      <c r="A10" s="30"/>
      <c r="B10" s="31"/>
      <c r="C10" s="30"/>
      <c r="D10" s="30"/>
      <c r="E10" s="81"/>
      <c r="F10" s="27" t="s">
        <v>44</v>
      </c>
      <c r="G10" s="28">
        <v>2452</v>
      </c>
      <c r="H10" s="29"/>
      <c r="I10" s="64">
        <v>2000</v>
      </c>
      <c r="J10" s="107" t="s">
        <v>45</v>
      </c>
      <c r="K10" s="93">
        <f>I10*0.00575</f>
        <v>11.5</v>
      </c>
      <c r="L10" s="93">
        <f t="shared" si="0"/>
        <v>12</v>
      </c>
      <c r="M10" s="94" t="s">
        <v>41</v>
      </c>
      <c r="N10" s="95">
        <f t="shared" si="1"/>
        <v>0.03731</v>
      </c>
    </row>
    <row r="11" s="2" customFormat="1" ht="16" customHeight="1" spans="1:14">
      <c r="A11" s="30"/>
      <c r="B11" s="31"/>
      <c r="C11" s="30"/>
      <c r="D11" s="30"/>
      <c r="E11" s="81"/>
      <c r="F11" s="82"/>
      <c r="G11" s="83"/>
      <c r="H11" s="29">
        <v>50</v>
      </c>
      <c r="I11" s="64">
        <f>452+50</f>
        <v>502</v>
      </c>
      <c r="J11" s="107" t="s">
        <v>46</v>
      </c>
      <c r="K11" s="93">
        <f>I11*0.00575</f>
        <v>2.8865</v>
      </c>
      <c r="L11" s="93">
        <f t="shared" si="0"/>
        <v>3.3865</v>
      </c>
      <c r="M11" s="96" t="s">
        <v>47</v>
      </c>
      <c r="N11" s="97">
        <f>0.7*0.16*0.185</f>
        <v>0.02072</v>
      </c>
    </row>
    <row r="12" s="2" customFormat="1" ht="16" customHeight="1" spans="1:14">
      <c r="A12" s="30"/>
      <c r="B12" s="31"/>
      <c r="C12" s="30"/>
      <c r="D12" s="30"/>
      <c r="E12" s="81"/>
      <c r="F12" s="27" t="s">
        <v>48</v>
      </c>
      <c r="G12" s="28">
        <v>1075</v>
      </c>
      <c r="H12" s="29">
        <v>50</v>
      </c>
      <c r="I12" s="64">
        <f t="shared" si="2"/>
        <v>1125</v>
      </c>
      <c r="J12" s="107" t="s">
        <v>49</v>
      </c>
      <c r="K12" s="93">
        <f>I12*0.00575</f>
        <v>6.46875</v>
      </c>
      <c r="L12" s="93">
        <f t="shared" si="0"/>
        <v>6.96875</v>
      </c>
      <c r="M12" s="94" t="s">
        <v>41</v>
      </c>
      <c r="N12" s="95">
        <f t="shared" si="1"/>
        <v>0.03731</v>
      </c>
    </row>
    <row r="13" s="2" customFormat="1" ht="16" customHeight="1" spans="1:14">
      <c r="A13" s="24" t="s">
        <v>34</v>
      </c>
      <c r="B13" s="25" t="s">
        <v>50</v>
      </c>
      <c r="C13" s="24" t="s">
        <v>36</v>
      </c>
      <c r="D13" s="24" t="s">
        <v>37</v>
      </c>
      <c r="E13" s="80" t="s">
        <v>51</v>
      </c>
      <c r="F13" s="27" t="s">
        <v>39</v>
      </c>
      <c r="G13" s="28">
        <v>875</v>
      </c>
      <c r="H13" s="29">
        <v>50</v>
      </c>
      <c r="I13" s="64">
        <f t="shared" si="2"/>
        <v>925</v>
      </c>
      <c r="J13" s="108" t="s">
        <v>52</v>
      </c>
      <c r="K13" s="66">
        <f>(I13+I14)*0.00575</f>
        <v>9.91875</v>
      </c>
      <c r="L13" s="66">
        <f t="shared" si="0"/>
        <v>10.41875</v>
      </c>
      <c r="M13" s="98" t="s">
        <v>41</v>
      </c>
      <c r="N13" s="99">
        <f t="shared" si="1"/>
        <v>0.03731</v>
      </c>
    </row>
    <row r="14" s="2" customFormat="1" ht="16" customHeight="1" spans="1:14">
      <c r="A14" s="30"/>
      <c r="B14" s="31"/>
      <c r="C14" s="30"/>
      <c r="D14" s="30"/>
      <c r="E14" s="81"/>
      <c r="F14" s="27" t="s">
        <v>48</v>
      </c>
      <c r="G14" s="28">
        <v>750</v>
      </c>
      <c r="H14" s="29">
        <v>50</v>
      </c>
      <c r="I14" s="64">
        <f t="shared" si="2"/>
        <v>800</v>
      </c>
      <c r="J14" s="75"/>
      <c r="K14" s="100"/>
      <c r="L14" s="100"/>
      <c r="M14" s="101"/>
      <c r="N14" s="102"/>
    </row>
    <row r="15" s="2" customFormat="1" ht="16" customHeight="1" spans="1:14">
      <c r="A15" s="30"/>
      <c r="B15" s="31"/>
      <c r="C15" s="30"/>
      <c r="D15" s="30"/>
      <c r="E15" s="81"/>
      <c r="F15" s="27" t="s">
        <v>42</v>
      </c>
      <c r="G15" s="28">
        <v>1823</v>
      </c>
      <c r="H15" s="29">
        <v>50</v>
      </c>
      <c r="I15" s="64">
        <f t="shared" si="2"/>
        <v>1873</v>
      </c>
      <c r="J15" s="107" t="s">
        <v>53</v>
      </c>
      <c r="K15" s="93">
        <f t="shared" ref="K15:K21" si="3">I15*0.00575</f>
        <v>10.76975</v>
      </c>
      <c r="L15" s="93">
        <f t="shared" ref="L15:L21" si="4">K15+0.5</f>
        <v>11.26975</v>
      </c>
      <c r="M15" s="94" t="s">
        <v>41</v>
      </c>
      <c r="N15" s="95">
        <f t="shared" ref="N15:N28" si="5">0.7*0.26*0.205</f>
        <v>0.03731</v>
      </c>
    </row>
    <row r="16" s="2" customFormat="1" ht="16" customHeight="1" spans="1:14">
      <c r="A16" s="30"/>
      <c r="B16" s="31"/>
      <c r="C16" s="30"/>
      <c r="D16" s="30"/>
      <c r="E16" s="81"/>
      <c r="F16" s="27" t="s">
        <v>44</v>
      </c>
      <c r="G16" s="28">
        <v>2002</v>
      </c>
      <c r="H16" s="29">
        <v>50</v>
      </c>
      <c r="I16" s="64">
        <f t="shared" si="2"/>
        <v>2052</v>
      </c>
      <c r="J16" s="107" t="s">
        <v>54</v>
      </c>
      <c r="K16" s="93">
        <f t="shared" si="3"/>
        <v>11.799</v>
      </c>
      <c r="L16" s="93">
        <f t="shared" si="4"/>
        <v>12.299</v>
      </c>
      <c r="M16" s="94" t="s">
        <v>41</v>
      </c>
      <c r="N16" s="95">
        <f t="shared" si="5"/>
        <v>0.03731</v>
      </c>
    </row>
    <row r="17" s="2" customFormat="1" ht="16" customHeight="1" spans="1:14">
      <c r="A17" s="24" t="s">
        <v>34</v>
      </c>
      <c r="B17" s="25" t="s">
        <v>55</v>
      </c>
      <c r="C17" s="24" t="s">
        <v>36</v>
      </c>
      <c r="D17" s="24" t="s">
        <v>37</v>
      </c>
      <c r="E17" s="80" t="s">
        <v>56</v>
      </c>
      <c r="F17" s="27" t="s">
        <v>39</v>
      </c>
      <c r="G17" s="28">
        <v>1346</v>
      </c>
      <c r="H17" s="29">
        <v>50</v>
      </c>
      <c r="I17" s="64">
        <f t="shared" ref="I17:I41" si="6">G17+H17</f>
        <v>1396</v>
      </c>
      <c r="J17" s="107" t="s">
        <v>57</v>
      </c>
      <c r="K17" s="93">
        <f t="shared" si="3"/>
        <v>8.027</v>
      </c>
      <c r="L17" s="93">
        <f t="shared" si="4"/>
        <v>8.527</v>
      </c>
      <c r="M17" s="94" t="s">
        <v>41</v>
      </c>
      <c r="N17" s="95">
        <f t="shared" si="5"/>
        <v>0.03731</v>
      </c>
    </row>
    <row r="18" s="2" customFormat="1" ht="16" customHeight="1" spans="1:14">
      <c r="A18" s="30"/>
      <c r="B18" s="31"/>
      <c r="C18" s="30"/>
      <c r="D18" s="30"/>
      <c r="E18" s="81"/>
      <c r="F18" s="27" t="s">
        <v>42</v>
      </c>
      <c r="G18" s="28">
        <v>1823</v>
      </c>
      <c r="H18" s="29">
        <v>50</v>
      </c>
      <c r="I18" s="64">
        <f t="shared" si="6"/>
        <v>1873</v>
      </c>
      <c r="J18" s="107" t="s">
        <v>58</v>
      </c>
      <c r="K18" s="93">
        <f t="shared" si="3"/>
        <v>10.76975</v>
      </c>
      <c r="L18" s="93">
        <f t="shared" si="4"/>
        <v>11.26975</v>
      </c>
      <c r="M18" s="94" t="s">
        <v>41</v>
      </c>
      <c r="N18" s="95">
        <f t="shared" si="5"/>
        <v>0.03731</v>
      </c>
    </row>
    <row r="19" s="2" customFormat="1" ht="16" customHeight="1" spans="1:14">
      <c r="A19" s="30"/>
      <c r="B19" s="31"/>
      <c r="C19" s="30"/>
      <c r="D19" s="30"/>
      <c r="E19" s="81"/>
      <c r="F19" s="27" t="s">
        <v>44</v>
      </c>
      <c r="G19" s="28">
        <v>1531</v>
      </c>
      <c r="H19" s="29">
        <v>50</v>
      </c>
      <c r="I19" s="64">
        <f t="shared" si="6"/>
        <v>1581</v>
      </c>
      <c r="J19" s="107" t="s">
        <v>59</v>
      </c>
      <c r="K19" s="93">
        <f t="shared" si="3"/>
        <v>9.09075</v>
      </c>
      <c r="L19" s="93">
        <f t="shared" si="4"/>
        <v>9.59075</v>
      </c>
      <c r="M19" s="94" t="s">
        <v>41</v>
      </c>
      <c r="N19" s="95">
        <f t="shared" si="5"/>
        <v>0.03731</v>
      </c>
    </row>
    <row r="20" s="2" customFormat="1" ht="16" customHeight="1" spans="1:14">
      <c r="A20" s="30"/>
      <c r="B20" s="31"/>
      <c r="C20" s="30"/>
      <c r="D20" s="30"/>
      <c r="E20" s="81"/>
      <c r="F20" s="27" t="s">
        <v>48</v>
      </c>
      <c r="G20" s="28">
        <v>1075</v>
      </c>
      <c r="H20" s="29">
        <v>50</v>
      </c>
      <c r="I20" s="64">
        <f t="shared" si="6"/>
        <v>1125</v>
      </c>
      <c r="J20" s="107" t="s">
        <v>60</v>
      </c>
      <c r="K20" s="93">
        <f t="shared" si="3"/>
        <v>6.46875</v>
      </c>
      <c r="L20" s="93">
        <f t="shared" si="4"/>
        <v>6.96875</v>
      </c>
      <c r="M20" s="94" t="s">
        <v>41</v>
      </c>
      <c r="N20" s="95">
        <f t="shared" si="5"/>
        <v>0.03731</v>
      </c>
    </row>
    <row r="21" s="2" customFormat="1" ht="16" customHeight="1" spans="1:14">
      <c r="A21" s="24" t="s">
        <v>34</v>
      </c>
      <c r="B21" s="25" t="s">
        <v>61</v>
      </c>
      <c r="C21" s="24" t="s">
        <v>36</v>
      </c>
      <c r="D21" s="24" t="s">
        <v>37</v>
      </c>
      <c r="E21" s="80" t="s">
        <v>62</v>
      </c>
      <c r="F21" s="27" t="s">
        <v>39</v>
      </c>
      <c r="G21" s="28">
        <v>425</v>
      </c>
      <c r="H21" s="29">
        <v>50</v>
      </c>
      <c r="I21" s="64">
        <f t="shared" si="6"/>
        <v>475</v>
      </c>
      <c r="J21" s="108" t="s">
        <v>63</v>
      </c>
      <c r="K21" s="66">
        <f>(I21+I22+I23)*0.00575</f>
        <v>10.0625</v>
      </c>
      <c r="L21" s="66">
        <f t="shared" si="4"/>
        <v>10.5625</v>
      </c>
      <c r="M21" s="98" t="s">
        <v>41</v>
      </c>
      <c r="N21" s="99">
        <v>0.03731</v>
      </c>
    </row>
    <row r="22" s="2" customFormat="1" ht="16" customHeight="1" spans="1:14">
      <c r="A22" s="30"/>
      <c r="B22" s="31"/>
      <c r="C22" s="30"/>
      <c r="D22" s="30"/>
      <c r="E22" s="81"/>
      <c r="F22" s="27" t="s">
        <v>42</v>
      </c>
      <c r="G22" s="28">
        <v>750</v>
      </c>
      <c r="H22" s="29">
        <v>50</v>
      </c>
      <c r="I22" s="64">
        <f t="shared" si="6"/>
        <v>800</v>
      </c>
      <c r="J22" s="68"/>
      <c r="K22" s="69"/>
      <c r="L22" s="69"/>
      <c r="M22" s="103"/>
      <c r="N22" s="104"/>
    </row>
    <row r="23" s="2" customFormat="1" ht="16" customHeight="1" spans="1:14">
      <c r="A23" s="30"/>
      <c r="B23" s="31"/>
      <c r="C23" s="30"/>
      <c r="D23" s="30"/>
      <c r="E23" s="81"/>
      <c r="F23" s="27" t="s">
        <v>48</v>
      </c>
      <c r="G23" s="28">
        <v>425</v>
      </c>
      <c r="H23" s="29">
        <v>50</v>
      </c>
      <c r="I23" s="64">
        <f t="shared" si="6"/>
        <v>475</v>
      </c>
      <c r="J23" s="75"/>
      <c r="K23" s="100"/>
      <c r="L23" s="100"/>
      <c r="M23" s="101"/>
      <c r="N23" s="102"/>
    </row>
    <row r="24" s="2" customFormat="1" ht="16" customHeight="1" spans="1:14">
      <c r="A24" s="30"/>
      <c r="B24" s="31"/>
      <c r="C24" s="30"/>
      <c r="D24" s="30"/>
      <c r="E24" s="81"/>
      <c r="F24" s="27" t="s">
        <v>44</v>
      </c>
      <c r="G24" s="28">
        <v>750</v>
      </c>
      <c r="H24" s="29">
        <v>50</v>
      </c>
      <c r="I24" s="64">
        <f t="shared" si="6"/>
        <v>800</v>
      </c>
      <c r="J24" s="107" t="s">
        <v>64</v>
      </c>
      <c r="K24" s="93">
        <f>I24*0.00575</f>
        <v>4.6</v>
      </c>
      <c r="L24" s="93">
        <f>K24+0.5</f>
        <v>5.1</v>
      </c>
      <c r="M24" s="96" t="s">
        <v>47</v>
      </c>
      <c r="N24" s="97">
        <f>0.7*0.16*0.185</f>
        <v>0.02072</v>
      </c>
    </row>
    <row r="25" s="2" customFormat="1" ht="16" customHeight="1" spans="1:14">
      <c r="A25" s="84" t="s">
        <v>65</v>
      </c>
      <c r="B25" s="85" t="s">
        <v>66</v>
      </c>
      <c r="C25" s="84" t="s">
        <v>36</v>
      </c>
      <c r="D25" s="84" t="s">
        <v>67</v>
      </c>
      <c r="E25" s="86" t="s">
        <v>68</v>
      </c>
      <c r="F25" s="87" t="s">
        <v>39</v>
      </c>
      <c r="G25" s="88">
        <v>3773</v>
      </c>
      <c r="H25" s="29">
        <v>50</v>
      </c>
      <c r="I25" s="64">
        <f t="shared" si="6"/>
        <v>3823</v>
      </c>
      <c r="J25" s="107" t="s">
        <v>69</v>
      </c>
      <c r="K25" s="93">
        <f>I25*0.00235</f>
        <v>8.98405</v>
      </c>
      <c r="L25" s="93">
        <f>K25+0.5</f>
        <v>9.48405</v>
      </c>
      <c r="M25" s="94" t="s">
        <v>41</v>
      </c>
      <c r="N25" s="95">
        <f t="shared" si="5"/>
        <v>0.03731</v>
      </c>
    </row>
    <row r="26" s="2" customFormat="1" ht="16" customHeight="1" spans="1:14">
      <c r="A26" s="89"/>
      <c r="B26" s="90"/>
      <c r="C26" s="89"/>
      <c r="D26" s="89"/>
      <c r="E26" s="86" t="s">
        <v>68</v>
      </c>
      <c r="F26" s="87" t="s">
        <v>42</v>
      </c>
      <c r="G26" s="91">
        <v>5967</v>
      </c>
      <c r="H26" s="29">
        <v>50</v>
      </c>
      <c r="I26" s="64">
        <f t="shared" si="6"/>
        <v>6017</v>
      </c>
      <c r="J26" s="107" t="s">
        <v>70</v>
      </c>
      <c r="K26" s="93">
        <f>I26*0.00235</f>
        <v>14.13995</v>
      </c>
      <c r="L26" s="93">
        <f>K26+0.5</f>
        <v>14.63995</v>
      </c>
      <c r="M26" s="94" t="s">
        <v>41</v>
      </c>
      <c r="N26" s="95">
        <f t="shared" si="5"/>
        <v>0.03731</v>
      </c>
    </row>
    <row r="27" s="2" customFormat="1" ht="16" customHeight="1" spans="1:14">
      <c r="A27" s="89"/>
      <c r="B27" s="90"/>
      <c r="C27" s="89"/>
      <c r="D27" s="89"/>
      <c r="E27" s="86" t="s">
        <v>68</v>
      </c>
      <c r="F27" s="87" t="s">
        <v>44</v>
      </c>
      <c r="G27" s="91">
        <v>6335</v>
      </c>
      <c r="H27" s="29">
        <v>50</v>
      </c>
      <c r="I27" s="64">
        <f t="shared" si="6"/>
        <v>6385</v>
      </c>
      <c r="J27" s="107" t="s">
        <v>71</v>
      </c>
      <c r="K27" s="93">
        <f>I27*0.00235</f>
        <v>15.00475</v>
      </c>
      <c r="L27" s="93">
        <f>K27+0.5</f>
        <v>15.50475</v>
      </c>
      <c r="M27" s="94" t="s">
        <v>41</v>
      </c>
      <c r="N27" s="95">
        <f t="shared" si="5"/>
        <v>0.03731</v>
      </c>
    </row>
    <row r="28" s="2" customFormat="1" ht="16" customHeight="1" spans="1:14">
      <c r="A28" s="89"/>
      <c r="B28" s="90"/>
      <c r="C28" s="89"/>
      <c r="D28" s="89"/>
      <c r="E28" s="86" t="s">
        <v>68</v>
      </c>
      <c r="F28" s="87" t="s">
        <v>48</v>
      </c>
      <c r="G28" s="91">
        <v>2925</v>
      </c>
      <c r="H28" s="29">
        <v>50</v>
      </c>
      <c r="I28" s="64">
        <f t="shared" si="6"/>
        <v>2975</v>
      </c>
      <c r="J28" s="107" t="s">
        <v>72</v>
      </c>
      <c r="K28" s="93">
        <f>I28*0.00235</f>
        <v>6.99125</v>
      </c>
      <c r="L28" s="93">
        <f>K28+0.5</f>
        <v>7.49125</v>
      </c>
      <c r="M28" s="94" t="s">
        <v>41</v>
      </c>
      <c r="N28" s="95">
        <f t="shared" si="5"/>
        <v>0.03731</v>
      </c>
    </row>
    <row r="29" s="2" customFormat="1" ht="16" customHeight="1" spans="1:15">
      <c r="A29" s="42"/>
      <c r="B29" s="43"/>
      <c r="C29" s="42"/>
      <c r="D29" s="42"/>
      <c r="E29" s="44"/>
      <c r="F29" s="45"/>
      <c r="G29" s="46"/>
      <c r="H29" s="47"/>
      <c r="I29" s="52"/>
      <c r="J29" s="52"/>
      <c r="K29" s="76"/>
      <c r="L29" s="76"/>
      <c r="M29" s="77"/>
      <c r="N29" s="105"/>
      <c r="O29" s="106"/>
    </row>
    <row r="30" s="2" customFormat="1" ht="16" customHeight="1" spans="1:15">
      <c r="A30" s="48"/>
      <c r="B30" s="49"/>
      <c r="C30" s="48"/>
      <c r="D30" s="48"/>
      <c r="E30" s="50"/>
      <c r="F30" s="51"/>
      <c r="G30" s="52"/>
      <c r="H30" s="47"/>
      <c r="I30" s="52">
        <f>SUM(I8:I29)</f>
        <v>40600</v>
      </c>
      <c r="J30" s="52" t="s">
        <v>73</v>
      </c>
      <c r="K30" s="76">
        <f>SUM(K8:K29)</f>
        <v>168.17</v>
      </c>
      <c r="L30" s="76">
        <f>SUM(L8:L29)</f>
        <v>177.17</v>
      </c>
      <c r="M30" s="79"/>
      <c r="N30" s="105">
        <f>SUM(N8:N29)</f>
        <v>0.6384</v>
      </c>
      <c r="O30" s="106"/>
    </row>
  </sheetData>
  <mergeCells count="41">
    <mergeCell ref="A1:M1"/>
    <mergeCell ref="A2:M2"/>
    <mergeCell ref="F3:G3"/>
    <mergeCell ref="D4:E4"/>
    <mergeCell ref="F4:N4"/>
    <mergeCell ref="A8:A12"/>
    <mergeCell ref="A13:A16"/>
    <mergeCell ref="A17:A20"/>
    <mergeCell ref="A21:A24"/>
    <mergeCell ref="A25:A28"/>
    <mergeCell ref="B8:B12"/>
    <mergeCell ref="B13:B16"/>
    <mergeCell ref="B17:B20"/>
    <mergeCell ref="B21:B24"/>
    <mergeCell ref="B25:B28"/>
    <mergeCell ref="C8:C12"/>
    <mergeCell ref="C13:C16"/>
    <mergeCell ref="C17:C20"/>
    <mergeCell ref="C21:C24"/>
    <mergeCell ref="C25:C28"/>
    <mergeCell ref="D8:D12"/>
    <mergeCell ref="D13:D16"/>
    <mergeCell ref="D17:D20"/>
    <mergeCell ref="D21:D24"/>
    <mergeCell ref="D25:D28"/>
    <mergeCell ref="E8:E12"/>
    <mergeCell ref="E13:E16"/>
    <mergeCell ref="E17:E20"/>
    <mergeCell ref="E21:E24"/>
    <mergeCell ref="F10:F11"/>
    <mergeCell ref="G10:G11"/>
    <mergeCell ref="J13:J14"/>
    <mergeCell ref="J21:J23"/>
    <mergeCell ref="K13:K14"/>
    <mergeCell ref="K21:K23"/>
    <mergeCell ref="L13:L14"/>
    <mergeCell ref="L21:L23"/>
    <mergeCell ref="M13:M14"/>
    <mergeCell ref="M21:M23"/>
    <mergeCell ref="N13:N14"/>
    <mergeCell ref="N21:N23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F24" sqref="F24"/>
    </sheetView>
  </sheetViews>
  <sheetFormatPr defaultColWidth="18" defaultRowHeight="15"/>
  <cols>
    <col min="1" max="1" width="13.375" style="1" customWidth="1"/>
    <col min="2" max="2" width="23.75" style="1" customWidth="1"/>
    <col min="3" max="3" width="11" style="1" customWidth="1"/>
    <col min="4" max="4" width="10.875" style="1" customWidth="1"/>
    <col min="5" max="5" width="18.875" style="1" customWidth="1"/>
    <col min="6" max="6" width="8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7.75" style="4" customWidth="1"/>
    <col min="13" max="13" width="12.375" style="1" customWidth="1"/>
    <col min="14" max="14" width="7.5" style="5" customWidth="1"/>
    <col min="15" max="16384" width="18" style="1"/>
  </cols>
  <sheetData>
    <row r="1" s="1" customFormat="1" ht="40" customHeight="1" spans="1:14">
      <c r="A1" s="6" t="s">
        <v>0</v>
      </c>
      <c r="B1" s="7"/>
      <c r="C1" s="7"/>
      <c r="D1" s="7"/>
      <c r="E1" s="7"/>
      <c r="F1" s="7"/>
      <c r="G1" s="7"/>
      <c r="H1" s="7"/>
      <c r="I1" s="53"/>
      <c r="J1" s="53"/>
      <c r="K1" s="54"/>
      <c r="L1" s="54"/>
      <c r="M1" s="7"/>
      <c r="N1" s="5"/>
    </row>
    <row r="2" s="1" customFormat="1" ht="25.5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55"/>
      <c r="L2" s="55"/>
      <c r="M2" s="8"/>
      <c r="N2" s="5"/>
    </row>
    <row r="3" s="1" customFormat="1" spans="5:14">
      <c r="E3" s="9" t="s">
        <v>2</v>
      </c>
      <c r="F3" s="10" t="s">
        <v>3</v>
      </c>
      <c r="G3" s="10"/>
      <c r="H3" s="11"/>
      <c r="I3" s="56"/>
      <c r="J3" s="56"/>
      <c r="K3" s="4"/>
      <c r="L3" s="4"/>
      <c r="N3" s="5"/>
    </row>
    <row r="4" s="1" customFormat="1" ht="37" customHeight="1" spans="2:14">
      <c r="B4" s="12"/>
      <c r="D4" s="13" t="s">
        <v>74</v>
      </c>
      <c r="E4" s="14" t="s">
        <v>75</v>
      </c>
      <c r="F4" s="12" t="s">
        <v>76</v>
      </c>
      <c r="G4" s="12"/>
      <c r="H4" s="12"/>
      <c r="I4" s="12"/>
      <c r="J4" s="12"/>
      <c r="K4" s="57"/>
      <c r="L4" s="57"/>
      <c r="M4" s="12"/>
      <c r="N4" s="58"/>
    </row>
    <row r="5" s="1" customFormat="1" hidden="1" spans="2:14">
      <c r="B5" s="15"/>
      <c r="H5" s="3"/>
      <c r="K5" s="4"/>
      <c r="L5" s="4"/>
      <c r="N5" s="5"/>
    </row>
    <row r="6" s="2" customFormat="1" ht="38.25" spans="1:14">
      <c r="A6" s="16" t="s">
        <v>6</v>
      </c>
      <c r="B6" s="17" t="s">
        <v>7</v>
      </c>
      <c r="C6" s="17" t="s">
        <v>8</v>
      </c>
      <c r="D6" s="17" t="s">
        <v>9</v>
      </c>
      <c r="E6" s="18" t="s">
        <v>10</v>
      </c>
      <c r="F6" s="18" t="s">
        <v>11</v>
      </c>
      <c r="G6" s="19" t="s">
        <v>12</v>
      </c>
      <c r="H6" s="19" t="s">
        <v>13</v>
      </c>
      <c r="I6" s="59" t="s">
        <v>14</v>
      </c>
      <c r="J6" s="23" t="s">
        <v>15</v>
      </c>
      <c r="K6" s="60" t="s">
        <v>16</v>
      </c>
      <c r="L6" s="60" t="s">
        <v>17</v>
      </c>
      <c r="M6" s="17" t="s">
        <v>18</v>
      </c>
      <c r="N6" s="61" t="s">
        <v>19</v>
      </c>
    </row>
    <row r="7" s="2" customFormat="1" ht="32" customHeight="1" spans="1:14">
      <c r="A7" s="16" t="s">
        <v>20</v>
      </c>
      <c r="B7" s="20" t="s">
        <v>21</v>
      </c>
      <c r="C7" s="21" t="s">
        <v>22</v>
      </c>
      <c r="D7" s="22" t="s">
        <v>23</v>
      </c>
      <c r="E7" s="23" t="s">
        <v>24</v>
      </c>
      <c r="F7" s="23" t="s">
        <v>25</v>
      </c>
      <c r="G7" s="19" t="s">
        <v>26</v>
      </c>
      <c r="H7" s="19" t="s">
        <v>27</v>
      </c>
      <c r="I7" s="62" t="s">
        <v>28</v>
      </c>
      <c r="J7" s="63" t="s">
        <v>29</v>
      </c>
      <c r="K7" s="60" t="s">
        <v>30</v>
      </c>
      <c r="L7" s="60" t="s">
        <v>31</v>
      </c>
      <c r="M7" s="17" t="s">
        <v>32</v>
      </c>
      <c r="N7" s="61" t="s">
        <v>33</v>
      </c>
    </row>
    <row r="8" s="2" customFormat="1" ht="16" customHeight="1" spans="1:14">
      <c r="A8" s="24" t="s">
        <v>34</v>
      </c>
      <c r="B8" s="25" t="s">
        <v>35</v>
      </c>
      <c r="C8" s="24" t="s">
        <v>36</v>
      </c>
      <c r="D8" s="24" t="s">
        <v>37</v>
      </c>
      <c r="E8" s="26" t="s">
        <v>77</v>
      </c>
      <c r="F8" s="27" t="s">
        <v>39</v>
      </c>
      <c r="G8" s="28">
        <v>23</v>
      </c>
      <c r="H8" s="29">
        <v>10</v>
      </c>
      <c r="I8" s="64">
        <f t="shared" ref="I8:I20" si="0">G8+H8</f>
        <v>33</v>
      </c>
      <c r="J8" s="65">
        <v>19</v>
      </c>
      <c r="K8" s="66">
        <f>1.13</f>
        <v>1.13</v>
      </c>
      <c r="L8" s="66">
        <f>K8+0.5</f>
        <v>1.63</v>
      </c>
      <c r="M8" s="65" t="s">
        <v>41</v>
      </c>
      <c r="N8" s="67">
        <v>0.03731</v>
      </c>
    </row>
    <row r="9" s="2" customFormat="1" ht="16" customHeight="1" spans="1:14">
      <c r="A9" s="30"/>
      <c r="B9" s="31"/>
      <c r="C9" s="30"/>
      <c r="D9" s="30"/>
      <c r="E9" s="32"/>
      <c r="F9" s="27" t="s">
        <v>42</v>
      </c>
      <c r="G9" s="28">
        <v>45</v>
      </c>
      <c r="H9" s="29">
        <v>10</v>
      </c>
      <c r="I9" s="64">
        <f t="shared" si="0"/>
        <v>55</v>
      </c>
      <c r="J9" s="68"/>
      <c r="K9" s="69"/>
      <c r="L9" s="69"/>
      <c r="M9" s="68"/>
      <c r="N9" s="70"/>
    </row>
    <row r="10" s="2" customFormat="1" ht="16" customHeight="1" spans="1:14">
      <c r="A10" s="30"/>
      <c r="B10" s="31"/>
      <c r="C10" s="30"/>
      <c r="D10" s="30"/>
      <c r="E10" s="32"/>
      <c r="F10" s="27" t="s">
        <v>44</v>
      </c>
      <c r="G10" s="28">
        <v>53</v>
      </c>
      <c r="H10" s="29">
        <v>10</v>
      </c>
      <c r="I10" s="64">
        <f t="shared" si="0"/>
        <v>63</v>
      </c>
      <c r="J10" s="68"/>
      <c r="K10" s="69"/>
      <c r="L10" s="69"/>
      <c r="M10" s="68"/>
      <c r="N10" s="70"/>
    </row>
    <row r="11" s="2" customFormat="1" ht="16" customHeight="1" spans="1:14">
      <c r="A11" s="24" t="s">
        <v>34</v>
      </c>
      <c r="B11" s="25" t="s">
        <v>50</v>
      </c>
      <c r="C11" s="24" t="s">
        <v>36</v>
      </c>
      <c r="D11" s="24" t="s">
        <v>37</v>
      </c>
      <c r="E11" s="26" t="s">
        <v>78</v>
      </c>
      <c r="F11" s="27" t="s">
        <v>39</v>
      </c>
      <c r="G11" s="28">
        <v>23</v>
      </c>
      <c r="H11" s="29">
        <v>10</v>
      </c>
      <c r="I11" s="64">
        <f t="shared" si="0"/>
        <v>33</v>
      </c>
      <c r="J11" s="68"/>
      <c r="K11" s="69"/>
      <c r="L11" s="69"/>
      <c r="M11" s="68"/>
      <c r="N11" s="70"/>
    </row>
    <row r="12" s="2" customFormat="1" ht="16" customHeight="1" spans="1:14">
      <c r="A12" s="30"/>
      <c r="B12" s="31"/>
      <c r="C12" s="30"/>
      <c r="D12" s="30"/>
      <c r="E12" s="32"/>
      <c r="F12" s="27" t="s">
        <v>42</v>
      </c>
      <c r="G12" s="28">
        <v>38</v>
      </c>
      <c r="H12" s="29">
        <v>10</v>
      </c>
      <c r="I12" s="64">
        <f t="shared" si="0"/>
        <v>48</v>
      </c>
      <c r="J12" s="68"/>
      <c r="K12" s="69"/>
      <c r="L12" s="69"/>
      <c r="M12" s="68"/>
      <c r="N12" s="70"/>
    </row>
    <row r="13" s="2" customFormat="1" ht="16" customHeight="1" spans="1:14">
      <c r="A13" s="30"/>
      <c r="B13" s="31"/>
      <c r="C13" s="30"/>
      <c r="D13" s="30"/>
      <c r="E13" s="32"/>
      <c r="F13" s="27" t="s">
        <v>44</v>
      </c>
      <c r="G13" s="28">
        <v>31</v>
      </c>
      <c r="H13" s="29">
        <v>10</v>
      </c>
      <c r="I13" s="64">
        <f t="shared" si="0"/>
        <v>41</v>
      </c>
      <c r="J13" s="68"/>
      <c r="K13" s="69"/>
      <c r="L13" s="69"/>
      <c r="M13" s="68"/>
      <c r="N13" s="70"/>
    </row>
    <row r="14" s="2" customFormat="1" ht="16" customHeight="1" spans="1:14">
      <c r="A14" s="24" t="s">
        <v>34</v>
      </c>
      <c r="B14" s="25" t="s">
        <v>55</v>
      </c>
      <c r="C14" s="24" t="s">
        <v>36</v>
      </c>
      <c r="D14" s="24" t="s">
        <v>37</v>
      </c>
      <c r="E14" s="26" t="s">
        <v>79</v>
      </c>
      <c r="F14" s="27" t="s">
        <v>39</v>
      </c>
      <c r="G14" s="28">
        <v>30</v>
      </c>
      <c r="H14" s="29">
        <v>10</v>
      </c>
      <c r="I14" s="64">
        <f t="shared" si="0"/>
        <v>40</v>
      </c>
      <c r="J14" s="68"/>
      <c r="K14" s="69"/>
      <c r="L14" s="69"/>
      <c r="M14" s="68"/>
      <c r="N14" s="70"/>
    </row>
    <row r="15" s="2" customFormat="1" ht="16" customHeight="1" spans="1:14">
      <c r="A15" s="30"/>
      <c r="B15" s="31"/>
      <c r="C15" s="30"/>
      <c r="D15" s="30"/>
      <c r="E15" s="32"/>
      <c r="F15" s="27" t="s">
        <v>42</v>
      </c>
      <c r="G15" s="28">
        <v>38</v>
      </c>
      <c r="H15" s="29">
        <v>10</v>
      </c>
      <c r="I15" s="64">
        <f t="shared" si="0"/>
        <v>48</v>
      </c>
      <c r="J15" s="68"/>
      <c r="K15" s="69"/>
      <c r="L15" s="69"/>
      <c r="M15" s="68"/>
      <c r="N15" s="70"/>
    </row>
    <row r="16" s="2" customFormat="1" ht="16" customHeight="1" spans="1:14">
      <c r="A16" s="30"/>
      <c r="B16" s="31"/>
      <c r="C16" s="30"/>
      <c r="D16" s="30"/>
      <c r="E16" s="32"/>
      <c r="F16" s="27" t="s">
        <v>44</v>
      </c>
      <c r="G16" s="28">
        <v>23</v>
      </c>
      <c r="H16" s="29">
        <v>10</v>
      </c>
      <c r="I16" s="64">
        <f t="shared" si="0"/>
        <v>33</v>
      </c>
      <c r="J16" s="68"/>
      <c r="K16" s="69"/>
      <c r="L16" s="69"/>
      <c r="M16" s="68"/>
      <c r="N16" s="70"/>
    </row>
    <row r="17" s="2" customFormat="1" ht="16" customHeight="1" spans="1:14">
      <c r="A17" s="33" t="s">
        <v>80</v>
      </c>
      <c r="B17" s="34" t="s">
        <v>81</v>
      </c>
      <c r="C17" s="33" t="s">
        <v>82</v>
      </c>
      <c r="D17" s="33" t="s">
        <v>83</v>
      </c>
      <c r="E17" s="35" t="s">
        <v>84</v>
      </c>
      <c r="F17" s="36" t="s">
        <v>39</v>
      </c>
      <c r="G17" s="37">
        <v>75</v>
      </c>
      <c r="H17" s="38">
        <v>5</v>
      </c>
      <c r="I17" s="71">
        <f t="shared" si="0"/>
        <v>80</v>
      </c>
      <c r="J17" s="68"/>
      <c r="K17" s="72"/>
      <c r="L17" s="72"/>
      <c r="M17" s="73"/>
      <c r="N17" s="74"/>
    </row>
    <row r="18" s="2" customFormat="1" ht="16" customHeight="1" spans="1:14">
      <c r="A18" s="39"/>
      <c r="B18" s="40"/>
      <c r="C18" s="39"/>
      <c r="D18" s="39"/>
      <c r="E18" s="35" t="s">
        <v>84</v>
      </c>
      <c r="F18" s="36" t="s">
        <v>42</v>
      </c>
      <c r="G18" s="41">
        <v>120</v>
      </c>
      <c r="H18" s="38">
        <v>10</v>
      </c>
      <c r="I18" s="71">
        <f t="shared" si="0"/>
        <v>130</v>
      </c>
      <c r="J18" s="68"/>
      <c r="K18" s="72"/>
      <c r="L18" s="72"/>
      <c r="M18" s="73"/>
      <c r="N18" s="74"/>
    </row>
    <row r="19" s="2" customFormat="1" ht="16" customHeight="1" spans="1:14">
      <c r="A19" s="39"/>
      <c r="B19" s="40"/>
      <c r="C19" s="39"/>
      <c r="D19" s="39"/>
      <c r="E19" s="35" t="s">
        <v>84</v>
      </c>
      <c r="F19" s="36" t="s">
        <v>44</v>
      </c>
      <c r="G19" s="41">
        <v>106</v>
      </c>
      <c r="H19" s="38">
        <v>10</v>
      </c>
      <c r="I19" s="71">
        <f t="shared" si="0"/>
        <v>116</v>
      </c>
      <c r="J19" s="68"/>
      <c r="K19" s="72"/>
      <c r="L19" s="72"/>
      <c r="M19" s="73"/>
      <c r="N19" s="74"/>
    </row>
    <row r="20" s="2" customFormat="1" ht="16" customHeight="1" spans="1:14">
      <c r="A20" s="39"/>
      <c r="B20" s="40"/>
      <c r="C20" s="39"/>
      <c r="D20" s="39"/>
      <c r="E20" s="35" t="s">
        <v>84</v>
      </c>
      <c r="F20" s="36" t="s">
        <v>48</v>
      </c>
      <c r="G20" s="41">
        <v>140</v>
      </c>
      <c r="H20" s="38">
        <v>10</v>
      </c>
      <c r="I20" s="71">
        <f t="shared" si="0"/>
        <v>150</v>
      </c>
      <c r="J20" s="75"/>
      <c r="K20" s="72"/>
      <c r="L20" s="72"/>
      <c r="M20" s="73"/>
      <c r="N20" s="74"/>
    </row>
    <row r="21" s="2" customFormat="1" ht="16" customHeight="1" spans="1:14">
      <c r="A21" s="42"/>
      <c r="B21" s="43"/>
      <c r="C21" s="42"/>
      <c r="D21" s="42"/>
      <c r="E21" s="44"/>
      <c r="F21" s="45"/>
      <c r="G21" s="46"/>
      <c r="H21" s="47"/>
      <c r="I21" s="52"/>
      <c r="J21" s="52"/>
      <c r="K21" s="76"/>
      <c r="L21" s="76"/>
      <c r="M21" s="77"/>
      <c r="N21" s="61"/>
    </row>
    <row r="22" s="2" customFormat="1" ht="16" customHeight="1" spans="1:14">
      <c r="A22" s="48"/>
      <c r="B22" s="49"/>
      <c r="C22" s="48"/>
      <c r="D22" s="48"/>
      <c r="E22" s="50"/>
      <c r="F22" s="51"/>
      <c r="G22" s="52"/>
      <c r="H22" s="47"/>
      <c r="I22" s="52">
        <f>SUM(I8:I21)</f>
        <v>870</v>
      </c>
      <c r="J22" s="78" t="s">
        <v>85</v>
      </c>
      <c r="K22" s="76">
        <f>SUM(K8:K21)</f>
        <v>1.13</v>
      </c>
      <c r="L22" s="76">
        <f>SUM(L8:L21)</f>
        <v>1.63</v>
      </c>
      <c r="M22" s="79"/>
      <c r="N22" s="61">
        <f>SUM(N8:N21)</f>
        <v>0.03731</v>
      </c>
    </row>
  </sheetData>
  <mergeCells count="28">
    <mergeCell ref="A1:M1"/>
    <mergeCell ref="A2:M2"/>
    <mergeCell ref="F3:G3"/>
    <mergeCell ref="F4:N4"/>
    <mergeCell ref="A8:A10"/>
    <mergeCell ref="A11:A13"/>
    <mergeCell ref="A14:A16"/>
    <mergeCell ref="A17:A20"/>
    <mergeCell ref="B8:B10"/>
    <mergeCell ref="B11:B13"/>
    <mergeCell ref="B14:B16"/>
    <mergeCell ref="B17:B20"/>
    <mergeCell ref="C8:C10"/>
    <mergeCell ref="C11:C13"/>
    <mergeCell ref="C14:C16"/>
    <mergeCell ref="C17:C20"/>
    <mergeCell ref="D8:D10"/>
    <mergeCell ref="D11:D13"/>
    <mergeCell ref="D14:D16"/>
    <mergeCell ref="D17:D20"/>
    <mergeCell ref="E8:E10"/>
    <mergeCell ref="E11:E13"/>
    <mergeCell ref="E14:E16"/>
    <mergeCell ref="J8:J20"/>
    <mergeCell ref="K8:K20"/>
    <mergeCell ref="L8:L20"/>
    <mergeCell ref="M8:M20"/>
    <mergeCell ref="N8:N20"/>
  </mergeCells>
  <pageMargins left="0.75" right="0.75" top="1" bottom="1" header="0.5" footer="0.5"/>
  <pageSetup paperSize="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ZNT95167K_CSSH18518753 </vt:lpstr>
      <vt:lpstr>寄快递的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2025-10-31T09:58:38Z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