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ZY95145A -CSSH15008482" sheetId="8" r:id="rId1"/>
    <sheet name="寄快递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'ZY95145A -CSSH15008482'!$A$1:$N$31</definedName>
    <definedName name="_xlnm.Print_Area" localSheetId="1">寄快递!$A$1:$N$26</definedName>
  </definedNames>
  <calcPr calcId="144525" concurrentCalc="0"/>
</workbook>
</file>

<file path=xl/sharedStrings.xml><?xml version="1.0" encoding="utf-8"?>
<sst xmlns="http://schemas.openxmlformats.org/spreadsheetml/2006/main" count="188" uniqueCount="84">
  <si>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</si>
  <si>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</si>
  <si>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</si>
  <si>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2025.11.5</t>
  </si>
  <si>
    <t>车牌</t>
  </si>
  <si>
    <t xml:space="preserve">粤BC43093
张赢
17826927921
</t>
  </si>
  <si>
    <t xml:space="preserve">ORDER NR </t>
  </si>
  <si>
    <t>Item Code</t>
  </si>
  <si>
    <t xml:space="preserve">ARTICLE </t>
  </si>
  <si>
    <t>Style number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</si>
  <si>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</si>
  <si>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</si>
  <si>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</si>
  <si>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</si>
  <si>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</si>
  <si>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</si>
  <si>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</si>
  <si>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</si>
  <si>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</si>
  <si>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CBM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</si>
  <si>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</si>
  <si>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</si>
  <si>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</si>
  <si>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t>客户订单号</t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</si>
  <si>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</si>
  <si>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</si>
  <si>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</si>
  <si>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</si>
  <si>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</si>
  <si>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t>总箱数</t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</si>
  <si>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</si>
  <si>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</si>
  <si>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</si>
  <si>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体积</t>
  </si>
  <si>
    <t xml:space="preserve">P25101996  </t>
  </si>
  <si>
    <t>CSSH15008482A</t>
  </si>
  <si>
    <t xml:space="preserve">ZY95145A </t>
  </si>
  <si>
    <t xml:space="preserve">S25100870  </t>
  </si>
  <si>
    <t>咖色剪花腰封</t>
  </si>
  <si>
    <t>S</t>
  </si>
  <si>
    <t>1/21</t>
  </si>
  <si>
    <t>700*260*205</t>
  </si>
  <si>
    <t>M</t>
  </si>
  <si>
    <t>2/21</t>
  </si>
  <si>
    <t>L</t>
  </si>
  <si>
    <t>3/21</t>
  </si>
  <si>
    <t>XL</t>
  </si>
  <si>
    <t>4/21</t>
  </si>
  <si>
    <t>XXL</t>
  </si>
  <si>
    <t>5/21</t>
  </si>
  <si>
    <t>CSSH15008482B</t>
  </si>
  <si>
    <t>藏青剪花腰封</t>
  </si>
  <si>
    <t>6/21</t>
  </si>
  <si>
    <t>7/21</t>
  </si>
  <si>
    <t>8/21</t>
  </si>
  <si>
    <t>9/21</t>
  </si>
  <si>
    <t>10/21</t>
  </si>
  <si>
    <t>CSSH15008482C</t>
  </si>
  <si>
    <t>黑色剪花腰封</t>
  </si>
  <si>
    <t>11/21</t>
  </si>
  <si>
    <t>12/21</t>
  </si>
  <si>
    <t>13/21</t>
  </si>
  <si>
    <t>14/21</t>
  </si>
  <si>
    <t>15/21</t>
  </si>
  <si>
    <t>16/21</t>
  </si>
  <si>
    <t>CSSH15008482</t>
  </si>
  <si>
    <t>尺码条</t>
  </si>
  <si>
    <t>17/21</t>
  </si>
  <si>
    <t>760*260*205</t>
  </si>
  <si>
    <t>18/21</t>
  </si>
  <si>
    <t>19/21</t>
  </si>
  <si>
    <t>20/21</t>
  </si>
  <si>
    <t>21/21</t>
  </si>
  <si>
    <t>圆贴</t>
  </si>
  <si>
    <t>21箱</t>
  </si>
  <si>
    <t xml:space="preserve"> </t>
  </si>
  <si>
    <t>2025.10.31</t>
  </si>
  <si>
    <t>快递单号：</t>
  </si>
  <si>
    <t>SF1561179824075</t>
  </si>
  <si>
    <t>CSSH15008482D</t>
  </si>
  <si>
    <t>黑色通用腰封</t>
  </si>
  <si>
    <t>1/1</t>
  </si>
  <si>
    <r>
      <rPr>
        <b/>
        <sz val="10"/>
        <color rgb="FF000000"/>
        <rFont val="宋体"/>
        <charset val="134"/>
      </rPr>
      <t>寄快递：江苏省苏州市张家港市人民中路</t>
    </r>
    <r>
      <rPr>
        <b/>
        <sz val="10"/>
        <color rgb="FF000000"/>
        <rFont val="Calibri"/>
        <charset val="134"/>
      </rPr>
      <t>65</t>
    </r>
    <r>
      <rPr>
        <b/>
        <sz val="10"/>
        <color rgb="FF000000"/>
        <rFont val="宋体"/>
        <charset val="134"/>
      </rPr>
      <t>号国泰时代广场</t>
    </r>
    <r>
      <rPr>
        <b/>
        <sz val="10"/>
        <color rgb="FF000000"/>
        <rFont val="Calibri"/>
        <charset val="134"/>
      </rPr>
      <t>A</t>
    </r>
    <r>
      <rPr>
        <b/>
        <sz val="10"/>
        <color rgb="FF000000"/>
        <rFont val="宋体"/>
        <charset val="134"/>
      </rPr>
      <t>座</t>
    </r>
    <r>
      <rPr>
        <b/>
        <sz val="10"/>
        <color rgb="FF000000"/>
        <rFont val="Calibri"/>
        <charset val="134"/>
      </rPr>
      <t>22</t>
    </r>
    <r>
      <rPr>
        <b/>
        <sz val="10"/>
        <color rgb="FF000000"/>
        <rFont val="宋体"/>
        <charset val="134"/>
      </rPr>
      <t>楼东，张依楠</t>
    </r>
    <r>
      <rPr>
        <b/>
        <sz val="10"/>
        <color rgb="FF000000"/>
        <rFont val="Calibri"/>
        <charset val="134"/>
      </rPr>
      <t>18651129368</t>
    </r>
  </si>
  <si>
    <t>1箱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</si>
</sst>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0_ "/>
    <numFmt numFmtId="179" formatCode="yyyy\-mm\-dd"/>
    <numFmt numFmtId="180" formatCode="0_ "/>
  </numFmts>
  <fonts count="43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b/>
      <sz val="10"/>
      <color rgb="FFFF0000"/>
      <name val="宋体"/>
      <charset val="134"/>
    </font>
    <font>
      <b/>
      <sz val="1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3" fillId="13" borderId="11" applyNumberFormat="0" applyAlignment="0" applyProtection="0">
      <alignment vertical="center"/>
    </xf>
    <xf numFmtId="0" fontId="34" fillId="13" borderId="7" applyNumberFormat="0" applyAlignment="0" applyProtection="0">
      <alignment vertical="center"/>
    </xf>
    <xf numFmtId="0" fontId="35" fillId="14" borderId="12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40" fillId="0" borderId="0"/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41" fillId="0" borderId="0"/>
    <xf numFmtId="0" fontId="2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9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 vertical="center" wrapText="1"/>
    </xf>
    <xf numFmtId="15" fontId="10" fillId="0" borderId="1" xfId="52" applyNumberFormat="1" applyFont="1" applyFill="1" applyBorder="1" applyAlignment="1">
      <alignment horizontal="center" vertical="center" wrapText="1"/>
    </xf>
    <xf numFmtId="15" fontId="11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2" borderId="2" xfId="52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180" fontId="15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180" fontId="15" fillId="2" borderId="1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3" fillId="2" borderId="3" xfId="52" applyFont="1" applyFill="1" applyBorder="1" applyAlignment="1">
      <alignment horizontal="center" vertical="center" wrapText="1"/>
    </xf>
    <xf numFmtId="0" fontId="14" fillId="2" borderId="2" xfId="52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 wrapText="1"/>
    </xf>
    <xf numFmtId="0" fontId="13" fillId="0" borderId="2" xfId="52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/>
    </xf>
    <xf numFmtId="180" fontId="15" fillId="0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3" fillId="0" borderId="1" xfId="52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80" fontId="4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176" fontId="10" fillId="0" borderId="4" xfId="52" applyNumberFormat="1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8" fontId="17" fillId="0" borderId="5" xfId="0" applyNumberFormat="1" applyFont="1" applyBorder="1" applyAlignment="1">
      <alignment horizontal="center" vertical="center" wrapText="1"/>
    </xf>
    <xf numFmtId="176" fontId="17" fillId="0" borderId="1" xfId="52" applyNumberFormat="1" applyFont="1" applyFill="1" applyBorder="1" applyAlignment="1">
      <alignment horizontal="center" vertical="center" wrapText="1"/>
    </xf>
    <xf numFmtId="49" fontId="11" fillId="0" borderId="1" xfId="52" applyNumberFormat="1" applyFont="1" applyFill="1" applyBorder="1" applyAlignment="1">
      <alignment horizontal="center" vertical="center" wrapText="1"/>
    </xf>
    <xf numFmtId="58" fontId="2" fillId="2" borderId="2" xfId="0" applyNumberFormat="1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177" fontId="2" fillId="2" borderId="3" xfId="0" applyNumberFormat="1" applyFont="1" applyFill="1" applyBorder="1" applyAlignment="1">
      <alignment horizontal="center" vertical="center"/>
    </xf>
    <xf numFmtId="178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177" fontId="2" fillId="2" borderId="6" xfId="0" applyNumberFormat="1" applyFont="1" applyFill="1" applyBorder="1" applyAlignment="1">
      <alignment horizontal="center" vertical="center"/>
    </xf>
    <xf numFmtId="178" fontId="2" fillId="2" borderId="6" xfId="0" applyNumberFormat="1" applyFont="1" applyFill="1" applyBorder="1" applyAlignment="1">
      <alignment horizontal="center" vertical="center"/>
    </xf>
    <xf numFmtId="177" fontId="13" fillId="0" borderId="1" xfId="52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0" borderId="1" xfId="52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3" borderId="2" xfId="52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180" fontId="15" fillId="3" borderId="2" xfId="0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3" fillId="3" borderId="3" xfId="52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/>
    </xf>
    <xf numFmtId="180" fontId="15" fillId="3" borderId="3" xfId="0" applyNumberFormat="1" applyFont="1" applyFill="1" applyBorder="1" applyAlignment="1">
      <alignment horizontal="center" vertical="center"/>
    </xf>
    <xf numFmtId="180" fontId="15" fillId="3" borderId="1" xfId="0" applyNumberFormat="1" applyFont="1" applyFill="1" applyBorder="1" applyAlignment="1">
      <alignment horizontal="center" vertical="center"/>
    </xf>
    <xf numFmtId="180" fontId="15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4" fillId="0" borderId="2" xfId="52" applyFont="1" applyFill="1" applyBorder="1" applyAlignment="1">
      <alignment horizontal="center" vertical="center" wrapText="1"/>
    </xf>
    <xf numFmtId="180" fontId="15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/>
    </xf>
    <xf numFmtId="178" fontId="2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/>
    </xf>
    <xf numFmtId="0" fontId="2" fillId="0" borderId="2" xfId="0" applyFont="1" applyBorder="1" applyAlignment="1" quotePrefix="1">
      <alignment horizontal="center" vertical="center"/>
    </xf>
    <xf numFmtId="58" fontId="2" fillId="2" borderId="2" xfId="0" applyNumberFormat="1" applyFont="1" applyFill="1" applyBorder="1" applyAlignment="1" quotePrefix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1</xdr:col>
      <xdr:colOff>1352550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1</xdr:col>
      <xdr:colOff>1352550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"/>
  <sheetViews>
    <sheetView tabSelected="1" workbookViewId="0">
      <selection activeCell="P13" sqref="P13"/>
    </sheetView>
  </sheetViews>
  <sheetFormatPr defaultColWidth="18" defaultRowHeight="15"/>
  <cols>
    <col min="1" max="1" width="13.375" style="1" customWidth="1"/>
    <col min="2" max="2" width="26.5" style="1" customWidth="1"/>
    <col min="3" max="3" width="11" style="1" customWidth="1"/>
    <col min="4" max="4" width="10.875" style="1" customWidth="1"/>
    <col min="5" max="5" width="17" style="1" customWidth="1"/>
    <col min="6" max="6" width="8" style="1" customWidth="1"/>
    <col min="7" max="7" width="8.875" style="1" customWidth="1"/>
    <col min="8" max="8" width="6.5" style="3" customWidth="1"/>
    <col min="9" max="9" width="8.26666666666667" style="1" customWidth="1"/>
    <col min="10" max="10" width="8.5" style="1" customWidth="1"/>
    <col min="11" max="11" width="7.36666666666667" style="4" customWidth="1"/>
    <col min="12" max="12" width="10.0916666666667" style="4" customWidth="1"/>
    <col min="13" max="13" width="11.5" style="1" customWidth="1"/>
    <col min="14" max="14" width="8.5" style="5" customWidth="1"/>
    <col min="15" max="16384" width="18" style="1"/>
  </cols>
  <sheetData>
    <row r="1" s="1" customFormat="1" ht="40" customHeight="1" spans="1:14">
      <c r="A1" s="6" t="s">
        <v>0</v>
      </c>
      <c r="B1" s="7"/>
      <c r="C1" s="7"/>
      <c r="D1" s="7"/>
      <c r="E1" s="7"/>
      <c r="F1" s="7"/>
      <c r="G1" s="7"/>
      <c r="H1" s="7"/>
      <c r="I1" s="49"/>
      <c r="J1" s="49"/>
      <c r="K1" s="50"/>
      <c r="L1" s="50"/>
      <c r="M1" s="7"/>
      <c r="N1" s="5"/>
    </row>
    <row r="2" s="1" customFormat="1" ht="25.5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51"/>
      <c r="L2" s="51"/>
      <c r="M2" s="8"/>
      <c r="N2" s="5"/>
    </row>
    <row r="3" s="1" customFormat="1" spans="5:14">
      <c r="E3" s="9" t="s">
        <v>2</v>
      </c>
      <c r="F3" s="10" t="s">
        <v>3</v>
      </c>
      <c r="G3" s="10"/>
      <c r="H3" s="11"/>
      <c r="I3" s="48"/>
      <c r="J3" s="48"/>
      <c r="K3" s="4"/>
      <c r="L3" s="4"/>
      <c r="N3" s="5"/>
    </row>
    <row r="4" s="1" customFormat="1" ht="61" customHeight="1" spans="2:14">
      <c r="B4" s="12"/>
      <c r="D4" s="13" t="s">
        <v>4</v>
      </c>
      <c r="E4" s="14" t="s">
        <v>5</v>
      </c>
      <c r="F4" s="12"/>
      <c r="G4" s="12"/>
      <c r="H4" s="12"/>
      <c r="I4" s="12"/>
      <c r="J4" s="12"/>
      <c r="K4" s="52"/>
      <c r="L4" s="52"/>
      <c r="M4" s="12"/>
      <c r="N4" s="53"/>
    </row>
    <row r="5" s="1" customFormat="1" hidden="1" spans="2:14">
      <c r="B5" s="15"/>
      <c r="H5" s="3"/>
      <c r="K5" s="4"/>
      <c r="L5" s="4"/>
      <c r="N5" s="5"/>
    </row>
    <row r="6" s="2" customFormat="1" ht="38.25" spans="1:14">
      <c r="A6" s="16" t="s">
        <v>6</v>
      </c>
      <c r="B6" s="17" t="s">
        <v>7</v>
      </c>
      <c r="C6" s="17" t="s">
        <v>8</v>
      </c>
      <c r="D6" s="17" t="s">
        <v>9</v>
      </c>
      <c r="E6" s="18" t="s">
        <v>10</v>
      </c>
      <c r="F6" s="18" t="s">
        <v>11</v>
      </c>
      <c r="G6" s="19" t="s">
        <v>12</v>
      </c>
      <c r="H6" s="19" t="s">
        <v>13</v>
      </c>
      <c r="I6" s="54" t="s">
        <v>14</v>
      </c>
      <c r="J6" s="23" t="s">
        <v>15</v>
      </c>
      <c r="K6" s="55" t="s">
        <v>16</v>
      </c>
      <c r="L6" s="55" t="s">
        <v>17</v>
      </c>
      <c r="M6" s="17" t="s">
        <v>18</v>
      </c>
      <c r="N6" s="56" t="s">
        <v>19</v>
      </c>
    </row>
    <row r="7" s="2" customFormat="1" ht="32" customHeight="1" spans="1:14">
      <c r="A7" s="16" t="s">
        <v>20</v>
      </c>
      <c r="B7" s="20" t="s">
        <v>21</v>
      </c>
      <c r="C7" s="21" t="s">
        <v>22</v>
      </c>
      <c r="D7" s="22" t="s">
        <v>23</v>
      </c>
      <c r="E7" s="23" t="s">
        <v>24</v>
      </c>
      <c r="F7" s="23" t="s">
        <v>25</v>
      </c>
      <c r="G7" s="19" t="s">
        <v>26</v>
      </c>
      <c r="H7" s="19" t="s">
        <v>27</v>
      </c>
      <c r="I7" s="57" t="s">
        <v>28</v>
      </c>
      <c r="J7" s="58" t="s">
        <v>29</v>
      </c>
      <c r="K7" s="55" t="s">
        <v>30</v>
      </c>
      <c r="L7" s="55" t="s">
        <v>31</v>
      </c>
      <c r="M7" s="17" t="s">
        <v>32</v>
      </c>
      <c r="N7" s="56" t="s">
        <v>33</v>
      </c>
    </row>
    <row r="8" s="2" customFormat="1" ht="16" customHeight="1" spans="1:14">
      <c r="A8" s="77" t="s">
        <v>34</v>
      </c>
      <c r="B8" s="78" t="s">
        <v>35</v>
      </c>
      <c r="C8" s="77" t="s">
        <v>36</v>
      </c>
      <c r="D8" s="77" t="s">
        <v>37</v>
      </c>
      <c r="E8" s="79" t="s">
        <v>38</v>
      </c>
      <c r="F8" s="80" t="s">
        <v>39</v>
      </c>
      <c r="G8" s="81">
        <v>1757</v>
      </c>
      <c r="H8" s="82">
        <v>50</v>
      </c>
      <c r="I8" s="94">
        <f t="shared" ref="I8:I19" si="0">G8+H8</f>
        <v>1807</v>
      </c>
      <c r="J8" s="104" t="s">
        <v>40</v>
      </c>
      <c r="K8" s="96">
        <f>I8*0.00704</f>
        <v>12.72128</v>
      </c>
      <c r="L8" s="96">
        <f>K8+0.5</f>
        <v>13.22128</v>
      </c>
      <c r="M8" s="95" t="s">
        <v>41</v>
      </c>
      <c r="N8" s="97">
        <f t="shared" ref="N8:N23" si="1">0.7*0.26*0.205</f>
        <v>0.03731</v>
      </c>
    </row>
    <row r="9" s="2" customFormat="1" ht="16" customHeight="1" spans="1:14">
      <c r="A9" s="83"/>
      <c r="B9" s="84"/>
      <c r="C9" s="83"/>
      <c r="D9" s="83"/>
      <c r="E9" s="85"/>
      <c r="F9" s="80" t="s">
        <v>42</v>
      </c>
      <c r="G9" s="81">
        <v>2049</v>
      </c>
      <c r="H9" s="82">
        <v>50</v>
      </c>
      <c r="I9" s="94">
        <f t="shared" si="0"/>
        <v>2099</v>
      </c>
      <c r="J9" s="104" t="s">
        <v>43</v>
      </c>
      <c r="K9" s="96">
        <f t="shared" ref="K9:K23" si="2">I9*0.00704</f>
        <v>14.77696</v>
      </c>
      <c r="L9" s="96">
        <f t="shared" ref="L9:L28" si="3">K9+0.5</f>
        <v>15.27696</v>
      </c>
      <c r="M9" s="95" t="s">
        <v>41</v>
      </c>
      <c r="N9" s="97">
        <f t="shared" si="1"/>
        <v>0.03731</v>
      </c>
    </row>
    <row r="10" s="2" customFormat="1" ht="16" customHeight="1" spans="1:14">
      <c r="A10" s="83"/>
      <c r="B10" s="84"/>
      <c r="C10" s="83"/>
      <c r="D10" s="83"/>
      <c r="E10" s="85"/>
      <c r="F10" s="80" t="s">
        <v>44</v>
      </c>
      <c r="G10" s="81">
        <v>1366</v>
      </c>
      <c r="H10" s="82">
        <v>50</v>
      </c>
      <c r="I10" s="94">
        <f t="shared" si="0"/>
        <v>1416</v>
      </c>
      <c r="J10" s="104" t="s">
        <v>45</v>
      </c>
      <c r="K10" s="96">
        <f t="shared" si="2"/>
        <v>9.96864</v>
      </c>
      <c r="L10" s="96">
        <f t="shared" si="3"/>
        <v>10.46864</v>
      </c>
      <c r="M10" s="95" t="s">
        <v>41</v>
      </c>
      <c r="N10" s="97">
        <f t="shared" si="1"/>
        <v>0.03731</v>
      </c>
    </row>
    <row r="11" s="2" customFormat="1" ht="16" customHeight="1" spans="1:14">
      <c r="A11" s="83"/>
      <c r="B11" s="84"/>
      <c r="C11" s="83"/>
      <c r="D11" s="83"/>
      <c r="E11" s="85"/>
      <c r="F11" s="80" t="s">
        <v>46</v>
      </c>
      <c r="G11" s="81">
        <v>1366</v>
      </c>
      <c r="H11" s="82">
        <v>50</v>
      </c>
      <c r="I11" s="94">
        <f t="shared" si="0"/>
        <v>1416</v>
      </c>
      <c r="J11" s="104" t="s">
        <v>47</v>
      </c>
      <c r="K11" s="96">
        <f t="shared" si="2"/>
        <v>9.96864</v>
      </c>
      <c r="L11" s="96">
        <f t="shared" si="3"/>
        <v>10.46864</v>
      </c>
      <c r="M11" s="95" t="s">
        <v>41</v>
      </c>
      <c r="N11" s="97">
        <f t="shared" si="1"/>
        <v>0.03731</v>
      </c>
    </row>
    <row r="12" s="2" customFormat="1" ht="16" customHeight="1" spans="1:14">
      <c r="A12" s="83"/>
      <c r="B12" s="84"/>
      <c r="C12" s="83"/>
      <c r="D12" s="83"/>
      <c r="E12" s="85"/>
      <c r="F12" s="80" t="s">
        <v>48</v>
      </c>
      <c r="G12" s="81">
        <v>1074</v>
      </c>
      <c r="H12" s="82">
        <v>50</v>
      </c>
      <c r="I12" s="94">
        <f t="shared" si="0"/>
        <v>1124</v>
      </c>
      <c r="J12" s="104" t="s">
        <v>49</v>
      </c>
      <c r="K12" s="96">
        <f t="shared" si="2"/>
        <v>7.91296</v>
      </c>
      <c r="L12" s="96">
        <f t="shared" si="3"/>
        <v>8.41296</v>
      </c>
      <c r="M12" s="95" t="s">
        <v>41</v>
      </c>
      <c r="N12" s="97">
        <f t="shared" si="1"/>
        <v>0.03731</v>
      </c>
    </row>
    <row r="13" s="2" customFormat="1" ht="16" customHeight="1" spans="1:14">
      <c r="A13" s="77" t="s">
        <v>34</v>
      </c>
      <c r="B13" s="78" t="s">
        <v>50</v>
      </c>
      <c r="C13" s="77" t="s">
        <v>36</v>
      </c>
      <c r="D13" s="77" t="s">
        <v>37</v>
      </c>
      <c r="E13" s="79" t="s">
        <v>51</v>
      </c>
      <c r="F13" s="80" t="s">
        <v>39</v>
      </c>
      <c r="G13" s="81">
        <v>1366</v>
      </c>
      <c r="H13" s="82">
        <v>50</v>
      </c>
      <c r="I13" s="94">
        <f t="shared" si="0"/>
        <v>1416</v>
      </c>
      <c r="J13" s="104" t="s">
        <v>52</v>
      </c>
      <c r="K13" s="96">
        <f t="shared" si="2"/>
        <v>9.96864</v>
      </c>
      <c r="L13" s="96">
        <f t="shared" si="3"/>
        <v>10.46864</v>
      </c>
      <c r="M13" s="95" t="s">
        <v>41</v>
      </c>
      <c r="N13" s="97">
        <f t="shared" si="1"/>
        <v>0.03731</v>
      </c>
    </row>
    <row r="14" s="2" customFormat="1" ht="16" customHeight="1" spans="1:14">
      <c r="A14" s="83"/>
      <c r="B14" s="84"/>
      <c r="C14" s="83"/>
      <c r="D14" s="83"/>
      <c r="E14" s="85"/>
      <c r="F14" s="80" t="s">
        <v>42</v>
      </c>
      <c r="G14" s="81">
        <v>1366</v>
      </c>
      <c r="H14" s="82">
        <v>50</v>
      </c>
      <c r="I14" s="94">
        <f t="shared" si="0"/>
        <v>1416</v>
      </c>
      <c r="J14" s="104" t="s">
        <v>53</v>
      </c>
      <c r="K14" s="96">
        <f t="shared" si="2"/>
        <v>9.96864</v>
      </c>
      <c r="L14" s="96">
        <f t="shared" si="3"/>
        <v>10.46864</v>
      </c>
      <c r="M14" s="95" t="s">
        <v>41</v>
      </c>
      <c r="N14" s="97">
        <f t="shared" si="1"/>
        <v>0.03731</v>
      </c>
    </row>
    <row r="15" s="2" customFormat="1" ht="16" customHeight="1" spans="1:14">
      <c r="A15" s="83"/>
      <c r="B15" s="84"/>
      <c r="C15" s="83"/>
      <c r="D15" s="83"/>
      <c r="E15" s="85"/>
      <c r="F15" s="80" t="s">
        <v>44</v>
      </c>
      <c r="G15" s="81">
        <v>1366</v>
      </c>
      <c r="H15" s="82">
        <v>50</v>
      </c>
      <c r="I15" s="94">
        <f t="shared" si="0"/>
        <v>1416</v>
      </c>
      <c r="J15" s="104" t="s">
        <v>54</v>
      </c>
      <c r="K15" s="96">
        <f t="shared" si="2"/>
        <v>9.96864</v>
      </c>
      <c r="L15" s="96">
        <f t="shared" si="3"/>
        <v>10.46864</v>
      </c>
      <c r="M15" s="95" t="s">
        <v>41</v>
      </c>
      <c r="N15" s="97">
        <f t="shared" si="1"/>
        <v>0.03731</v>
      </c>
    </row>
    <row r="16" s="2" customFormat="1" ht="16" customHeight="1" spans="1:14">
      <c r="A16" s="83"/>
      <c r="B16" s="84"/>
      <c r="C16" s="83"/>
      <c r="D16" s="83"/>
      <c r="E16" s="85"/>
      <c r="F16" s="80" t="s">
        <v>46</v>
      </c>
      <c r="G16" s="81">
        <v>1366</v>
      </c>
      <c r="H16" s="82">
        <v>50</v>
      </c>
      <c r="I16" s="94">
        <f t="shared" si="0"/>
        <v>1416</v>
      </c>
      <c r="J16" s="104" t="s">
        <v>55</v>
      </c>
      <c r="K16" s="96">
        <f t="shared" si="2"/>
        <v>9.96864</v>
      </c>
      <c r="L16" s="96">
        <f t="shared" si="3"/>
        <v>10.46864</v>
      </c>
      <c r="M16" s="95" t="s">
        <v>41</v>
      </c>
      <c r="N16" s="97">
        <f t="shared" si="1"/>
        <v>0.03731</v>
      </c>
    </row>
    <row r="17" s="2" customFormat="1" ht="16" customHeight="1" spans="1:14">
      <c r="A17" s="83"/>
      <c r="B17" s="84"/>
      <c r="C17" s="83"/>
      <c r="D17" s="83"/>
      <c r="E17" s="85"/>
      <c r="F17" s="80" t="s">
        <v>48</v>
      </c>
      <c r="G17" s="81">
        <v>976</v>
      </c>
      <c r="H17" s="82">
        <v>50</v>
      </c>
      <c r="I17" s="94">
        <f t="shared" si="0"/>
        <v>1026</v>
      </c>
      <c r="J17" s="104" t="s">
        <v>56</v>
      </c>
      <c r="K17" s="96">
        <f t="shared" si="2"/>
        <v>7.22304</v>
      </c>
      <c r="L17" s="96">
        <f t="shared" si="3"/>
        <v>7.72304</v>
      </c>
      <c r="M17" s="95" t="s">
        <v>41</v>
      </c>
      <c r="N17" s="97">
        <f t="shared" si="1"/>
        <v>0.03731</v>
      </c>
    </row>
    <row r="18" s="2" customFormat="1" ht="16" customHeight="1" spans="1:14">
      <c r="A18" s="77" t="s">
        <v>34</v>
      </c>
      <c r="B18" s="78" t="s">
        <v>57</v>
      </c>
      <c r="C18" s="77" t="s">
        <v>36</v>
      </c>
      <c r="D18" s="77" t="s">
        <v>37</v>
      </c>
      <c r="E18" s="79" t="s">
        <v>58</v>
      </c>
      <c r="F18" s="80" t="s">
        <v>39</v>
      </c>
      <c r="G18" s="81">
        <v>1366</v>
      </c>
      <c r="H18" s="82">
        <v>50</v>
      </c>
      <c r="I18" s="94">
        <f t="shared" si="0"/>
        <v>1416</v>
      </c>
      <c r="J18" s="104" t="s">
        <v>59</v>
      </c>
      <c r="K18" s="96">
        <f t="shared" si="2"/>
        <v>9.96864</v>
      </c>
      <c r="L18" s="96">
        <f t="shared" si="3"/>
        <v>10.46864</v>
      </c>
      <c r="M18" s="95" t="s">
        <v>41</v>
      </c>
      <c r="N18" s="97">
        <f t="shared" si="1"/>
        <v>0.03731</v>
      </c>
    </row>
    <row r="19" s="2" customFormat="1" ht="16" customHeight="1" spans="1:14">
      <c r="A19" s="83"/>
      <c r="B19" s="84"/>
      <c r="C19" s="83"/>
      <c r="D19" s="83"/>
      <c r="E19" s="85"/>
      <c r="F19" s="80" t="s">
        <v>42</v>
      </c>
      <c r="G19" s="81">
        <v>1757</v>
      </c>
      <c r="H19" s="82">
        <v>50</v>
      </c>
      <c r="I19" s="94">
        <f t="shared" si="0"/>
        <v>1807</v>
      </c>
      <c r="J19" s="104" t="s">
        <v>60</v>
      </c>
      <c r="K19" s="96">
        <f t="shared" si="2"/>
        <v>12.72128</v>
      </c>
      <c r="L19" s="96">
        <f t="shared" si="3"/>
        <v>13.22128</v>
      </c>
      <c r="M19" s="95" t="s">
        <v>41</v>
      </c>
      <c r="N19" s="97">
        <f t="shared" si="1"/>
        <v>0.03731</v>
      </c>
    </row>
    <row r="20" s="2" customFormat="1" ht="16" customHeight="1" spans="1:14">
      <c r="A20" s="83"/>
      <c r="B20" s="84"/>
      <c r="C20" s="83"/>
      <c r="D20" s="83"/>
      <c r="E20" s="85"/>
      <c r="F20" s="80" t="s">
        <v>44</v>
      </c>
      <c r="G20" s="81">
        <v>3025</v>
      </c>
      <c r="H20" s="82"/>
      <c r="I20" s="94">
        <v>2000</v>
      </c>
      <c r="J20" s="104" t="s">
        <v>61</v>
      </c>
      <c r="K20" s="96">
        <f t="shared" si="2"/>
        <v>14.08</v>
      </c>
      <c r="L20" s="96">
        <f t="shared" si="3"/>
        <v>14.58</v>
      </c>
      <c r="M20" s="95" t="s">
        <v>41</v>
      </c>
      <c r="N20" s="97">
        <f t="shared" si="1"/>
        <v>0.03731</v>
      </c>
    </row>
    <row r="21" s="2" customFormat="1" ht="16" customHeight="1" spans="1:14">
      <c r="A21" s="83"/>
      <c r="B21" s="84"/>
      <c r="C21" s="83"/>
      <c r="D21" s="83"/>
      <c r="E21" s="85"/>
      <c r="F21" s="86"/>
      <c r="G21" s="87"/>
      <c r="H21" s="82">
        <v>50</v>
      </c>
      <c r="I21" s="94">
        <f>1025+50</f>
        <v>1075</v>
      </c>
      <c r="J21" s="104" t="s">
        <v>62</v>
      </c>
      <c r="K21" s="96">
        <f t="shared" si="2"/>
        <v>7.568</v>
      </c>
      <c r="L21" s="96">
        <f t="shared" si="3"/>
        <v>8.068</v>
      </c>
      <c r="M21" s="95" t="s">
        <v>41</v>
      </c>
      <c r="N21" s="97">
        <f t="shared" si="1"/>
        <v>0.03731</v>
      </c>
    </row>
    <row r="22" s="2" customFormat="1" ht="16" customHeight="1" spans="1:14">
      <c r="A22" s="83"/>
      <c r="B22" s="84"/>
      <c r="C22" s="83"/>
      <c r="D22" s="83"/>
      <c r="E22" s="85"/>
      <c r="F22" s="80" t="s">
        <v>46</v>
      </c>
      <c r="G22" s="81">
        <v>2049</v>
      </c>
      <c r="H22" s="82">
        <v>50</v>
      </c>
      <c r="I22" s="94">
        <f t="shared" ref="I22:I29" si="4">G22+H22</f>
        <v>2099</v>
      </c>
      <c r="J22" s="104" t="s">
        <v>63</v>
      </c>
      <c r="K22" s="96">
        <f t="shared" si="2"/>
        <v>14.77696</v>
      </c>
      <c r="L22" s="96">
        <f t="shared" si="3"/>
        <v>15.27696</v>
      </c>
      <c r="M22" s="95" t="s">
        <v>41</v>
      </c>
      <c r="N22" s="97">
        <f t="shared" si="1"/>
        <v>0.03731</v>
      </c>
    </row>
    <row r="23" s="2" customFormat="1" ht="16" customHeight="1" spans="1:14">
      <c r="A23" s="83"/>
      <c r="B23" s="84"/>
      <c r="C23" s="83"/>
      <c r="D23" s="83"/>
      <c r="E23" s="85"/>
      <c r="F23" s="80" t="s">
        <v>48</v>
      </c>
      <c r="G23" s="81">
        <v>1659</v>
      </c>
      <c r="H23" s="82">
        <v>50</v>
      </c>
      <c r="I23" s="94">
        <f t="shared" si="4"/>
        <v>1709</v>
      </c>
      <c r="J23" s="104" t="s">
        <v>64</v>
      </c>
      <c r="K23" s="96">
        <f t="shared" si="2"/>
        <v>12.03136</v>
      </c>
      <c r="L23" s="96">
        <f t="shared" si="3"/>
        <v>12.53136</v>
      </c>
      <c r="M23" s="95" t="s">
        <v>41</v>
      </c>
      <c r="N23" s="97">
        <f t="shared" si="1"/>
        <v>0.03731</v>
      </c>
    </row>
    <row r="24" s="2" customFormat="1" ht="16" customHeight="1" spans="1:14">
      <c r="A24" s="77" t="s">
        <v>34</v>
      </c>
      <c r="B24" s="78" t="s">
        <v>65</v>
      </c>
      <c r="C24" s="77" t="s">
        <v>36</v>
      </c>
      <c r="D24" s="77" t="s">
        <v>37</v>
      </c>
      <c r="E24" s="79" t="s">
        <v>66</v>
      </c>
      <c r="F24" s="80" t="s">
        <v>39</v>
      </c>
      <c r="G24" s="88">
        <v>4489</v>
      </c>
      <c r="H24" s="82">
        <v>50</v>
      </c>
      <c r="I24" s="94">
        <f t="shared" si="4"/>
        <v>4539</v>
      </c>
      <c r="J24" s="104" t="s">
        <v>67</v>
      </c>
      <c r="K24" s="96">
        <f>I24*0.00252</f>
        <v>11.43828</v>
      </c>
      <c r="L24" s="96">
        <f t="shared" si="3"/>
        <v>11.93828</v>
      </c>
      <c r="M24" s="95" t="s">
        <v>68</v>
      </c>
      <c r="N24" s="97">
        <f t="shared" ref="N24:N29" si="5">0.76*0.26*0.205</f>
        <v>0.040508</v>
      </c>
    </row>
    <row r="25" s="2" customFormat="1" ht="16" customHeight="1" spans="1:14">
      <c r="A25" s="83"/>
      <c r="B25" s="84"/>
      <c r="C25" s="83"/>
      <c r="D25" s="83"/>
      <c r="E25" s="79" t="s">
        <v>66</v>
      </c>
      <c r="F25" s="80" t="s">
        <v>42</v>
      </c>
      <c r="G25" s="81">
        <v>5172</v>
      </c>
      <c r="H25" s="82">
        <v>50</v>
      </c>
      <c r="I25" s="94">
        <f t="shared" si="4"/>
        <v>5222</v>
      </c>
      <c r="J25" s="104" t="s">
        <v>69</v>
      </c>
      <c r="K25" s="96">
        <f>I25*0.00252</f>
        <v>13.15944</v>
      </c>
      <c r="L25" s="96">
        <f t="shared" si="3"/>
        <v>13.65944</v>
      </c>
      <c r="M25" s="95" t="s">
        <v>68</v>
      </c>
      <c r="N25" s="97">
        <f t="shared" si="5"/>
        <v>0.040508</v>
      </c>
    </row>
    <row r="26" s="2" customFormat="1" ht="16" customHeight="1" spans="1:14">
      <c r="A26" s="83"/>
      <c r="B26" s="84"/>
      <c r="C26" s="83"/>
      <c r="D26" s="83"/>
      <c r="E26" s="79" t="s">
        <v>66</v>
      </c>
      <c r="F26" s="80" t="s">
        <v>44</v>
      </c>
      <c r="G26" s="81">
        <v>5757</v>
      </c>
      <c r="H26" s="82">
        <v>35</v>
      </c>
      <c r="I26" s="94">
        <f t="shared" si="4"/>
        <v>5792</v>
      </c>
      <c r="J26" s="104" t="s">
        <v>70</v>
      </c>
      <c r="K26" s="96">
        <f>I26*0.00252</f>
        <v>14.59584</v>
      </c>
      <c r="L26" s="96">
        <f t="shared" si="3"/>
        <v>15.09584</v>
      </c>
      <c r="M26" s="95" t="s">
        <v>68</v>
      </c>
      <c r="N26" s="97">
        <f t="shared" si="5"/>
        <v>0.040508</v>
      </c>
    </row>
    <row r="27" s="2" customFormat="1" ht="16" customHeight="1" spans="1:14">
      <c r="A27" s="83"/>
      <c r="B27" s="84"/>
      <c r="C27" s="83"/>
      <c r="D27" s="83"/>
      <c r="E27" s="79" t="s">
        <v>66</v>
      </c>
      <c r="F27" s="80" t="s">
        <v>46</v>
      </c>
      <c r="G27" s="81">
        <v>4781</v>
      </c>
      <c r="H27" s="82">
        <v>50</v>
      </c>
      <c r="I27" s="94">
        <f t="shared" si="4"/>
        <v>4831</v>
      </c>
      <c r="J27" s="104" t="s">
        <v>71</v>
      </c>
      <c r="K27" s="96">
        <f>I27*0.00252</f>
        <v>12.17412</v>
      </c>
      <c r="L27" s="96">
        <f t="shared" si="3"/>
        <v>12.67412</v>
      </c>
      <c r="M27" s="95" t="s">
        <v>68</v>
      </c>
      <c r="N27" s="97">
        <f t="shared" si="5"/>
        <v>0.040508</v>
      </c>
    </row>
    <row r="28" s="2" customFormat="1" customHeight="1" spans="1:15">
      <c r="A28" s="83"/>
      <c r="B28" s="84"/>
      <c r="C28" s="83"/>
      <c r="D28" s="83"/>
      <c r="E28" s="79" t="s">
        <v>66</v>
      </c>
      <c r="F28" s="80" t="s">
        <v>48</v>
      </c>
      <c r="G28" s="89">
        <v>3709</v>
      </c>
      <c r="H28" s="42">
        <v>20</v>
      </c>
      <c r="I28" s="94">
        <f t="shared" si="4"/>
        <v>3729</v>
      </c>
      <c r="J28" s="105" t="s">
        <v>72</v>
      </c>
      <c r="K28" s="99">
        <f>I28*0.00252+6.75</f>
        <v>16.14708</v>
      </c>
      <c r="L28" s="99">
        <f t="shared" si="3"/>
        <v>16.64708</v>
      </c>
      <c r="M28" s="98" t="s">
        <v>68</v>
      </c>
      <c r="N28" s="100">
        <f t="shared" si="5"/>
        <v>0.040508</v>
      </c>
      <c r="O28" s="73"/>
    </row>
    <row r="29" s="2" customFormat="1" customHeight="1" spans="1:15">
      <c r="A29" s="90" t="s">
        <v>34</v>
      </c>
      <c r="B29" s="91" t="s">
        <v>73</v>
      </c>
      <c r="C29" s="90" t="s">
        <v>36</v>
      </c>
      <c r="D29" s="90" t="s">
        <v>37</v>
      </c>
      <c r="E29" s="39"/>
      <c r="F29" s="80"/>
      <c r="G29" s="92">
        <v>47803</v>
      </c>
      <c r="H29" s="93">
        <v>400</v>
      </c>
      <c r="I29" s="94">
        <f t="shared" si="4"/>
        <v>48203</v>
      </c>
      <c r="J29" s="101"/>
      <c r="K29" s="102"/>
      <c r="L29" s="102"/>
      <c r="M29" s="101"/>
      <c r="N29" s="103"/>
      <c r="O29" s="73"/>
    </row>
    <row r="30" s="2" customFormat="1" ht="16" customHeight="1" spans="1:15">
      <c r="A30" s="37"/>
      <c r="B30" s="38"/>
      <c r="C30" s="37"/>
      <c r="D30" s="37"/>
      <c r="E30" s="39"/>
      <c r="F30" s="40"/>
      <c r="G30" s="41"/>
      <c r="H30" s="42"/>
      <c r="I30" s="47"/>
      <c r="J30" s="47"/>
      <c r="K30" s="71"/>
      <c r="L30" s="71"/>
      <c r="M30" s="72"/>
      <c r="N30" s="56"/>
      <c r="O30" s="73"/>
    </row>
    <row r="31" s="2" customFormat="1" ht="16" customHeight="1" spans="1:15">
      <c r="A31" s="43"/>
      <c r="B31" s="44"/>
      <c r="C31" s="43"/>
      <c r="D31" s="43"/>
      <c r="E31" s="45"/>
      <c r="F31" s="46"/>
      <c r="G31" s="47"/>
      <c r="H31" s="42"/>
      <c r="I31" s="47">
        <f>SUM(I8:I29)</f>
        <v>96974</v>
      </c>
      <c r="J31" s="74" t="s">
        <v>74</v>
      </c>
      <c r="K31" s="71">
        <f>SUM(K8:K29)</f>
        <v>241.10708</v>
      </c>
      <c r="L31" s="71">
        <f>SUM(L8:L29)</f>
        <v>251.60708</v>
      </c>
      <c r="M31" s="75"/>
      <c r="N31" s="56">
        <f>SUM(N8:N29)</f>
        <v>0.7995</v>
      </c>
      <c r="O31" s="73"/>
    </row>
    <row r="32" s="1" customFormat="1" spans="8:14">
      <c r="H32" s="3"/>
      <c r="I32" s="76"/>
      <c r="J32" s="76"/>
      <c r="K32" s="4"/>
      <c r="L32" s="4"/>
      <c r="N32" s="5"/>
    </row>
    <row r="34" s="1" customFormat="1" spans="8:14">
      <c r="H34" s="48"/>
      <c r="K34" s="4"/>
      <c r="L34" s="4"/>
      <c r="N34" s="5"/>
    </row>
    <row r="38" spans="8:8">
      <c r="H38" s="3" t="s">
        <v>75</v>
      </c>
    </row>
  </sheetData>
  <mergeCells count="30">
    <mergeCell ref="A1:M1"/>
    <mergeCell ref="A2:M2"/>
    <mergeCell ref="F3:G3"/>
    <mergeCell ref="F4:N4"/>
    <mergeCell ref="A8:A12"/>
    <mergeCell ref="A13:A17"/>
    <mergeCell ref="A18:A23"/>
    <mergeCell ref="A24:A28"/>
    <mergeCell ref="B8:B12"/>
    <mergeCell ref="B13:B17"/>
    <mergeCell ref="B18:B23"/>
    <mergeCell ref="B24:B28"/>
    <mergeCell ref="C8:C12"/>
    <mergeCell ref="C13:C17"/>
    <mergeCell ref="C18:C23"/>
    <mergeCell ref="C24:C28"/>
    <mergeCell ref="D8:D12"/>
    <mergeCell ref="D13:D17"/>
    <mergeCell ref="D18:D23"/>
    <mergeCell ref="D24:D28"/>
    <mergeCell ref="E8:E12"/>
    <mergeCell ref="E13:E17"/>
    <mergeCell ref="E18:E23"/>
    <mergeCell ref="F20:F21"/>
    <mergeCell ref="G20:G21"/>
    <mergeCell ref="J28:J29"/>
    <mergeCell ref="K28:K29"/>
    <mergeCell ref="L28:L29"/>
    <mergeCell ref="M28:M29"/>
    <mergeCell ref="N28:N29"/>
  </mergeCells>
  <printOptions horizontalCentered="1" verticalCentered="1"/>
  <pageMargins left="0.00347222222222222" right="0.00347222222222222" top="0.00347222222222222" bottom="0.00347222222222222" header="0.5" footer="0.5"/>
  <pageSetup paperSize="8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F3" sqref="F3:G3"/>
    </sheetView>
  </sheetViews>
  <sheetFormatPr defaultColWidth="18" defaultRowHeight="15"/>
  <cols>
    <col min="1" max="1" width="13.375" style="1" customWidth="1"/>
    <col min="2" max="2" width="26.5" style="1" customWidth="1"/>
    <col min="3" max="3" width="11" style="1" customWidth="1"/>
    <col min="4" max="4" width="10.875" style="1" customWidth="1"/>
    <col min="5" max="5" width="20" style="1" customWidth="1"/>
    <col min="6" max="6" width="8" style="1" customWidth="1"/>
    <col min="7" max="7" width="8.875" style="1" customWidth="1"/>
    <col min="8" max="8" width="6.5" style="3" customWidth="1"/>
    <col min="9" max="9" width="8.26666666666667" style="1" customWidth="1"/>
    <col min="10" max="10" width="8.5" style="1" customWidth="1"/>
    <col min="11" max="11" width="7.36666666666667" style="4" customWidth="1"/>
    <col min="12" max="12" width="10.0916666666667" style="4" customWidth="1"/>
    <col min="13" max="13" width="11.5" style="1" customWidth="1"/>
    <col min="14" max="14" width="8.5" style="5" customWidth="1"/>
    <col min="15" max="16384" width="18" style="1"/>
  </cols>
  <sheetData>
    <row r="1" s="1" customFormat="1" ht="40" customHeight="1" spans="1:14">
      <c r="A1" s="6" t="s">
        <v>0</v>
      </c>
      <c r="B1" s="7"/>
      <c r="C1" s="7"/>
      <c r="D1" s="7"/>
      <c r="E1" s="7"/>
      <c r="F1" s="7"/>
      <c r="G1" s="7"/>
      <c r="H1" s="7"/>
      <c r="I1" s="49"/>
      <c r="J1" s="49"/>
      <c r="K1" s="50"/>
      <c r="L1" s="50"/>
      <c r="M1" s="7"/>
      <c r="N1" s="5"/>
    </row>
    <row r="2" s="1" customFormat="1" ht="25.5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51"/>
      <c r="L2" s="51"/>
      <c r="M2" s="8"/>
      <c r="N2" s="5"/>
    </row>
    <row r="3" s="1" customFormat="1" spans="5:14">
      <c r="E3" s="9" t="s">
        <v>2</v>
      </c>
      <c r="F3" s="10" t="s">
        <v>76</v>
      </c>
      <c r="G3" s="10"/>
      <c r="H3" s="11"/>
      <c r="I3" s="48"/>
      <c r="J3" s="48"/>
      <c r="K3" s="4"/>
      <c r="L3" s="4"/>
      <c r="N3" s="5"/>
    </row>
    <row r="4" s="1" customFormat="1" ht="37" customHeight="1" spans="2:14">
      <c r="B4" s="12"/>
      <c r="D4" s="13" t="s">
        <v>77</v>
      </c>
      <c r="E4" s="14" t="s">
        <v>78</v>
      </c>
      <c r="F4" s="12"/>
      <c r="G4" s="12"/>
      <c r="H4" s="12"/>
      <c r="I4" s="12"/>
      <c r="J4" s="12"/>
      <c r="K4" s="52"/>
      <c r="L4" s="52"/>
      <c r="M4" s="12"/>
      <c r="N4" s="53"/>
    </row>
    <row r="5" s="1" customFormat="1" hidden="1" spans="2:14">
      <c r="B5" s="15"/>
      <c r="H5" s="3"/>
      <c r="K5" s="4"/>
      <c r="L5" s="4"/>
      <c r="N5" s="5"/>
    </row>
    <row r="6" s="2" customFormat="1" ht="38.25" spans="1:14">
      <c r="A6" s="16" t="s">
        <v>6</v>
      </c>
      <c r="B6" s="17" t="s">
        <v>7</v>
      </c>
      <c r="C6" s="17" t="s">
        <v>8</v>
      </c>
      <c r="D6" s="17" t="s">
        <v>9</v>
      </c>
      <c r="E6" s="18" t="s">
        <v>10</v>
      </c>
      <c r="F6" s="18" t="s">
        <v>11</v>
      </c>
      <c r="G6" s="19" t="s">
        <v>12</v>
      </c>
      <c r="H6" s="19" t="s">
        <v>13</v>
      </c>
      <c r="I6" s="54" t="s">
        <v>14</v>
      </c>
      <c r="J6" s="23" t="s">
        <v>15</v>
      </c>
      <c r="K6" s="55" t="s">
        <v>16</v>
      </c>
      <c r="L6" s="55" t="s">
        <v>17</v>
      </c>
      <c r="M6" s="17" t="s">
        <v>18</v>
      </c>
      <c r="N6" s="56" t="s">
        <v>19</v>
      </c>
    </row>
    <row r="7" s="2" customFormat="1" ht="32" customHeight="1" spans="1:14">
      <c r="A7" s="16" t="s">
        <v>20</v>
      </c>
      <c r="B7" s="20" t="s">
        <v>21</v>
      </c>
      <c r="C7" s="21" t="s">
        <v>22</v>
      </c>
      <c r="D7" s="22" t="s">
        <v>23</v>
      </c>
      <c r="E7" s="23" t="s">
        <v>24</v>
      </c>
      <c r="F7" s="23" t="s">
        <v>25</v>
      </c>
      <c r="G7" s="19" t="s">
        <v>26</v>
      </c>
      <c r="H7" s="19" t="s">
        <v>27</v>
      </c>
      <c r="I7" s="57" t="s">
        <v>28</v>
      </c>
      <c r="J7" s="58" t="s">
        <v>29</v>
      </c>
      <c r="K7" s="55" t="s">
        <v>30</v>
      </c>
      <c r="L7" s="55" t="s">
        <v>31</v>
      </c>
      <c r="M7" s="17" t="s">
        <v>32</v>
      </c>
      <c r="N7" s="56" t="s">
        <v>33</v>
      </c>
    </row>
    <row r="8" s="2" customFormat="1" ht="16" customHeight="1" spans="1:15">
      <c r="A8" s="24" t="s">
        <v>34</v>
      </c>
      <c r="B8" s="25" t="s">
        <v>79</v>
      </c>
      <c r="C8" s="24" t="s">
        <v>36</v>
      </c>
      <c r="D8" s="24" t="s">
        <v>37</v>
      </c>
      <c r="E8" s="26" t="s">
        <v>80</v>
      </c>
      <c r="F8" s="27"/>
      <c r="G8" s="28">
        <v>697</v>
      </c>
      <c r="H8" s="29">
        <v>30</v>
      </c>
      <c r="I8" s="36">
        <f t="shared" ref="I8:I14" si="0">G8+H8</f>
        <v>727</v>
      </c>
      <c r="J8" s="106" t="s">
        <v>81</v>
      </c>
      <c r="K8" s="60">
        <f>(I9+I10+I11+I12+I13+I14)*0.00252</f>
        <v>5.64984</v>
      </c>
      <c r="L8" s="60">
        <f>K8+0.5</f>
        <v>6.14984</v>
      </c>
      <c r="M8" s="61" t="s">
        <v>68</v>
      </c>
      <c r="N8" s="62">
        <v>0.040508</v>
      </c>
      <c r="O8" s="63" t="s">
        <v>82</v>
      </c>
    </row>
    <row r="9" s="2" customFormat="1" ht="16" customHeight="1" spans="1:15">
      <c r="A9" s="24" t="s">
        <v>34</v>
      </c>
      <c r="B9" s="25" t="s">
        <v>65</v>
      </c>
      <c r="C9" s="24" t="s">
        <v>36</v>
      </c>
      <c r="D9" s="24" t="s">
        <v>37</v>
      </c>
      <c r="E9" s="26" t="s">
        <v>66</v>
      </c>
      <c r="F9" s="27" t="s">
        <v>39</v>
      </c>
      <c r="G9" s="30">
        <v>131</v>
      </c>
      <c r="H9" s="29">
        <v>10</v>
      </c>
      <c r="I9" s="36">
        <f t="shared" si="0"/>
        <v>141</v>
      </c>
      <c r="J9" s="64"/>
      <c r="K9" s="65"/>
      <c r="L9" s="65"/>
      <c r="M9" s="64"/>
      <c r="N9" s="66"/>
      <c r="O9" s="67"/>
    </row>
    <row r="10" s="2" customFormat="1" ht="16" customHeight="1" spans="1:15">
      <c r="A10" s="31"/>
      <c r="B10" s="32"/>
      <c r="C10" s="31"/>
      <c r="D10" s="31"/>
      <c r="E10" s="26" t="s">
        <v>66</v>
      </c>
      <c r="F10" s="27" t="s">
        <v>42</v>
      </c>
      <c r="G10" s="28">
        <v>151</v>
      </c>
      <c r="H10" s="29">
        <v>10</v>
      </c>
      <c r="I10" s="36">
        <f t="shared" si="0"/>
        <v>161</v>
      </c>
      <c r="J10" s="64"/>
      <c r="K10" s="65"/>
      <c r="L10" s="65"/>
      <c r="M10" s="64"/>
      <c r="N10" s="66"/>
      <c r="O10" s="67"/>
    </row>
    <row r="11" s="2" customFormat="1" ht="16" customHeight="1" spans="1:15">
      <c r="A11" s="31"/>
      <c r="B11" s="32"/>
      <c r="C11" s="31"/>
      <c r="D11" s="31"/>
      <c r="E11" s="26" t="s">
        <v>66</v>
      </c>
      <c r="F11" s="27" t="s">
        <v>44</v>
      </c>
      <c r="G11" s="28">
        <v>168</v>
      </c>
      <c r="H11" s="29">
        <v>10</v>
      </c>
      <c r="I11" s="36">
        <f t="shared" si="0"/>
        <v>178</v>
      </c>
      <c r="J11" s="64"/>
      <c r="K11" s="65"/>
      <c r="L11" s="65"/>
      <c r="M11" s="64"/>
      <c r="N11" s="66"/>
      <c r="O11" s="67"/>
    </row>
    <row r="12" s="2" customFormat="1" ht="16" customHeight="1" spans="1:15">
      <c r="A12" s="31"/>
      <c r="B12" s="32"/>
      <c r="C12" s="31"/>
      <c r="D12" s="31"/>
      <c r="E12" s="26" t="s">
        <v>66</v>
      </c>
      <c r="F12" s="27" t="s">
        <v>46</v>
      </c>
      <c r="G12" s="28">
        <v>140</v>
      </c>
      <c r="H12" s="29">
        <v>10</v>
      </c>
      <c r="I12" s="36">
        <f t="shared" si="0"/>
        <v>150</v>
      </c>
      <c r="J12" s="64"/>
      <c r="K12" s="65"/>
      <c r="L12" s="65"/>
      <c r="M12" s="64"/>
      <c r="N12" s="66"/>
      <c r="O12" s="67"/>
    </row>
    <row r="13" s="2" customFormat="1" ht="16" customHeight="1" spans="1:15">
      <c r="A13" s="31"/>
      <c r="B13" s="32"/>
      <c r="C13" s="31"/>
      <c r="D13" s="31"/>
      <c r="E13" s="26" t="s">
        <v>66</v>
      </c>
      <c r="F13" s="27" t="s">
        <v>48</v>
      </c>
      <c r="G13" s="28">
        <v>108</v>
      </c>
      <c r="H13" s="29">
        <v>10</v>
      </c>
      <c r="I13" s="36">
        <f t="shared" si="0"/>
        <v>118</v>
      </c>
      <c r="J13" s="64"/>
      <c r="K13" s="65"/>
      <c r="L13" s="65"/>
      <c r="M13" s="64"/>
      <c r="N13" s="66"/>
      <c r="O13" s="67"/>
    </row>
    <row r="14" s="2" customFormat="1" ht="16" customHeight="1" spans="1:15">
      <c r="A14" s="24" t="s">
        <v>34</v>
      </c>
      <c r="B14" s="33" t="s">
        <v>73</v>
      </c>
      <c r="C14" s="24" t="s">
        <v>36</v>
      </c>
      <c r="D14" s="24" t="s">
        <v>37</v>
      </c>
      <c r="E14" s="34"/>
      <c r="F14" s="35"/>
      <c r="G14" s="30">
        <v>1394</v>
      </c>
      <c r="H14" s="36">
        <v>100</v>
      </c>
      <c r="I14" s="36">
        <f t="shared" si="0"/>
        <v>1494</v>
      </c>
      <c r="J14" s="68"/>
      <c r="K14" s="69"/>
      <c r="L14" s="69"/>
      <c r="M14" s="68"/>
      <c r="N14" s="70"/>
      <c r="O14" s="67"/>
    </row>
    <row r="15" s="2" customFormat="1" ht="16" customHeight="1" spans="1:15">
      <c r="A15" s="37"/>
      <c r="B15" s="38"/>
      <c r="C15" s="37"/>
      <c r="D15" s="37"/>
      <c r="E15" s="39"/>
      <c r="F15" s="40"/>
      <c r="G15" s="41"/>
      <c r="H15" s="42"/>
      <c r="I15" s="47"/>
      <c r="J15" s="47"/>
      <c r="K15" s="71"/>
      <c r="L15" s="71"/>
      <c r="M15" s="72"/>
      <c r="N15" s="56"/>
      <c r="O15" s="73"/>
    </row>
    <row r="16" s="2" customFormat="1" ht="16" customHeight="1" spans="1:15">
      <c r="A16" s="43"/>
      <c r="B16" s="44"/>
      <c r="C16" s="43"/>
      <c r="D16" s="43"/>
      <c r="E16" s="45"/>
      <c r="F16" s="46"/>
      <c r="G16" s="47"/>
      <c r="H16" s="42"/>
      <c r="I16" s="47">
        <f>SUM(I8:I14)</f>
        <v>2969</v>
      </c>
      <c r="J16" s="74" t="s">
        <v>83</v>
      </c>
      <c r="K16" s="71">
        <f>SUM(K8:K14)</f>
        <v>5.64984</v>
      </c>
      <c r="L16" s="71">
        <f>SUM(L8:L14)</f>
        <v>6.14984</v>
      </c>
      <c r="M16" s="75"/>
      <c r="N16" s="56">
        <f>SUM(N8:N14)</f>
        <v>0.040508</v>
      </c>
      <c r="O16" s="73"/>
    </row>
    <row r="17" s="1" customFormat="1" spans="8:14">
      <c r="H17" s="3"/>
      <c r="I17" s="76"/>
      <c r="J17" s="76"/>
      <c r="K17" s="4"/>
      <c r="L17" s="4"/>
      <c r="N17" s="5"/>
    </row>
    <row r="18" s="1" customFormat="1" spans="8:14">
      <c r="H18" s="3"/>
      <c r="K18" s="4"/>
      <c r="L18" s="4"/>
      <c r="N18" s="5"/>
    </row>
    <row r="19" s="1" customFormat="1" spans="8:14">
      <c r="H19" s="48"/>
      <c r="K19" s="4"/>
      <c r="L19" s="4"/>
      <c r="N19" s="5"/>
    </row>
    <row r="20" s="1" customFormat="1" spans="8:14">
      <c r="H20" s="3"/>
      <c r="K20" s="4"/>
      <c r="L20" s="4"/>
      <c r="N20" s="5"/>
    </row>
    <row r="21" s="1" customFormat="1" spans="8:14">
      <c r="H21" s="3"/>
      <c r="K21" s="4"/>
      <c r="L21" s="4"/>
      <c r="N21" s="5"/>
    </row>
    <row r="22" s="1" customFormat="1" spans="8:14">
      <c r="H22" s="3"/>
      <c r="K22" s="4"/>
      <c r="L22" s="4"/>
      <c r="N22" s="5"/>
    </row>
    <row r="23" s="1" customFormat="1" spans="8:14">
      <c r="H23" s="3" t="s">
        <v>75</v>
      </c>
      <c r="K23" s="4"/>
      <c r="L23" s="4"/>
      <c r="N23" s="5"/>
    </row>
  </sheetData>
  <mergeCells count="14">
    <mergeCell ref="A1:M1"/>
    <mergeCell ref="A2:M2"/>
    <mergeCell ref="F3:G3"/>
    <mergeCell ref="F4:N4"/>
    <mergeCell ref="A9:A13"/>
    <mergeCell ref="B9:B13"/>
    <mergeCell ref="C9:C13"/>
    <mergeCell ref="D9:D13"/>
    <mergeCell ref="J8:J14"/>
    <mergeCell ref="K8:K14"/>
    <mergeCell ref="L8:L14"/>
    <mergeCell ref="M8:M14"/>
    <mergeCell ref="N8:N14"/>
    <mergeCell ref="O8:O14"/>
  </mergeCells>
  <pageMargins left="0.75" right="0.75" top="1" bottom="1" header="0.5" footer="0.5"/>
  <pageSetup paperSize="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ZY95145A -CSSH15008482</vt:lpstr>
      <vt:lpstr>寄快递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2025-11-06T00:14:38Z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