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BH15180L -CSSH11629011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'ZBH15180L -CSSH11629011'!$A$1:$O$132</definedName>
  </definedNames>
  <calcPr calcId="144525" concurrentCalc="0"/>
</workbook>
</file>

<file path=xl/sharedStrings.xml><?xml version="1.0" encoding="utf-8"?>
<sst xmlns="http://schemas.openxmlformats.org/spreadsheetml/2006/main" count="350" uniqueCount="193">
  <si>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</si>
  <si>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</si>
  <si>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</si>
  <si>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2025.11.17</t>
  </si>
  <si>
    <t>车牌</t>
  </si>
  <si>
    <t>苏EG86000/15062621446</t>
  </si>
  <si>
    <t>张家港众智纺织品有限公司张家港市塘桥镇妙桥街道永进路390号王康0512-58528760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</si>
  <si>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</si>
  <si>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</si>
  <si>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</si>
  <si>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</si>
  <si>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</si>
  <si>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</si>
  <si>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</si>
  <si>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</si>
  <si>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</si>
  <si>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</si>
  <si>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</si>
  <si>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</si>
  <si>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</si>
  <si>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</si>
  <si>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</si>
  <si>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</si>
  <si>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</si>
  <si>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</si>
  <si>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</si>
  <si>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</si>
  <si>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</si>
  <si>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</si>
  <si>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</si>
  <si>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</si>
  <si>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</si>
  <si>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</si>
  <si>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</si>
  <si>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</si>
  <si>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P25110589    </t>
  </si>
  <si>
    <t>CSSH11629011A</t>
  </si>
  <si>
    <t>ZBH15180L</t>
  </si>
  <si>
    <t xml:space="preserve">S25110256 </t>
  </si>
  <si>
    <t>粉底白花朵印花腰封</t>
  </si>
  <si>
    <t>XS/TP</t>
  </si>
  <si>
    <t>1/124</t>
  </si>
  <si>
    <t>700*260*205</t>
  </si>
  <si>
    <t>第一个板</t>
  </si>
  <si>
    <t>2/124</t>
  </si>
  <si>
    <t>3/124</t>
  </si>
  <si>
    <t>4/124</t>
  </si>
  <si>
    <t>S/P</t>
  </si>
  <si>
    <t>5/124</t>
  </si>
  <si>
    <t>6/124</t>
  </si>
  <si>
    <t>7/124</t>
  </si>
  <si>
    <t>8/124</t>
  </si>
  <si>
    <t>9/124</t>
  </si>
  <si>
    <t>10/124</t>
  </si>
  <si>
    <t>11/124</t>
  </si>
  <si>
    <t>M/M</t>
  </si>
  <si>
    <t>12/124</t>
  </si>
  <si>
    <t>13/124</t>
  </si>
  <si>
    <t>14/124</t>
  </si>
  <si>
    <t>15/124</t>
  </si>
  <si>
    <t>16/124</t>
  </si>
  <si>
    <t>17/124</t>
  </si>
  <si>
    <t>18/124</t>
  </si>
  <si>
    <t>19/124</t>
  </si>
  <si>
    <t>20/124</t>
  </si>
  <si>
    <t>21/124</t>
  </si>
  <si>
    <t>700*160*185</t>
  </si>
  <si>
    <t>L/G</t>
  </si>
  <si>
    <t>22/124</t>
  </si>
  <si>
    <t>23/124</t>
  </si>
  <si>
    <t>24/124</t>
  </si>
  <si>
    <t>25/124</t>
  </si>
  <si>
    <t>26/124</t>
  </si>
  <si>
    <t>27/124</t>
  </si>
  <si>
    <t>28/124</t>
  </si>
  <si>
    <t>29/124</t>
  </si>
  <si>
    <t>第二个板</t>
  </si>
  <si>
    <t>CSSH11629011D</t>
  </si>
  <si>
    <t>XL/TG</t>
  </si>
  <si>
    <t>30/124</t>
  </si>
  <si>
    <t>31/124</t>
  </si>
  <si>
    <t>32/124</t>
  </si>
  <si>
    <t>33/124</t>
  </si>
  <si>
    <t>34/124</t>
  </si>
  <si>
    <t>35/124</t>
  </si>
  <si>
    <t>CSSH11629011G</t>
  </si>
  <si>
    <t>XXL/TTG</t>
  </si>
  <si>
    <t>36/124</t>
  </si>
  <si>
    <t>CSSH11629011B</t>
  </si>
  <si>
    <t>浅蓝底橙子印花腰封</t>
  </si>
  <si>
    <t>37/124</t>
  </si>
  <si>
    <t>38/124</t>
  </si>
  <si>
    <t>39/124</t>
  </si>
  <si>
    <t>40/124</t>
  </si>
  <si>
    <t>41/124</t>
  </si>
  <si>
    <t>42/124</t>
  </si>
  <si>
    <t>43/124</t>
  </si>
  <si>
    <t>44/124</t>
  </si>
  <si>
    <t>45/124</t>
  </si>
  <si>
    <t>46/124</t>
  </si>
  <si>
    <t>47/124</t>
  </si>
  <si>
    <t>48/124</t>
  </si>
  <si>
    <t>49/124</t>
  </si>
  <si>
    <t>50/124</t>
  </si>
  <si>
    <t>51/124</t>
  </si>
  <si>
    <t>52/124</t>
  </si>
  <si>
    <t>53/124</t>
  </si>
  <si>
    <t>54/124</t>
  </si>
  <si>
    <t>55/124</t>
  </si>
  <si>
    <t>56/124</t>
  </si>
  <si>
    <t>57/124</t>
  </si>
  <si>
    <t>第三个板</t>
  </si>
  <si>
    <t>58/124</t>
  </si>
  <si>
    <t>59/124</t>
  </si>
  <si>
    <t>60/124</t>
  </si>
  <si>
    <t>CSSH11629011E</t>
  </si>
  <si>
    <t>61/124</t>
  </si>
  <si>
    <t>62/124</t>
  </si>
  <si>
    <t>63/124</t>
  </si>
  <si>
    <t>64/124</t>
  </si>
  <si>
    <t>65/124</t>
  </si>
  <si>
    <t>CSSH11629011H</t>
  </si>
  <si>
    <t>66/124</t>
  </si>
  <si>
    <t>CSSH11629011C</t>
  </si>
  <si>
    <t>白底小碎花印花腰封</t>
  </si>
  <si>
    <t>67/124</t>
  </si>
  <si>
    <t>68/124</t>
  </si>
  <si>
    <t>69/124</t>
  </si>
  <si>
    <t>70/124</t>
  </si>
  <si>
    <t>71/124</t>
  </si>
  <si>
    <t>72/124</t>
  </si>
  <si>
    <t>73/124</t>
  </si>
  <si>
    <t>74/124</t>
  </si>
  <si>
    <t>75/124</t>
  </si>
  <si>
    <t>76/124</t>
  </si>
  <si>
    <t>77/124</t>
  </si>
  <si>
    <t>78/124</t>
  </si>
  <si>
    <t>79/124</t>
  </si>
  <si>
    <t>80/124</t>
  </si>
  <si>
    <t>81/124</t>
  </si>
  <si>
    <t>82/124</t>
  </si>
  <si>
    <t>83/124</t>
  </si>
  <si>
    <t>84/124</t>
  </si>
  <si>
    <t>85/124</t>
  </si>
  <si>
    <t>第四个板</t>
  </si>
  <si>
    <t>86/124</t>
  </si>
  <si>
    <t>87/124</t>
  </si>
  <si>
    <t>CSSH11629011F</t>
  </si>
  <si>
    <t>88/124</t>
  </si>
  <si>
    <t>89/124</t>
  </si>
  <si>
    <t>90/124</t>
  </si>
  <si>
    <t>91/124</t>
  </si>
  <si>
    <t>CSSH11629011I</t>
  </si>
  <si>
    <t>92/124</t>
  </si>
  <si>
    <t>CSSH11629011J</t>
  </si>
  <si>
    <t>粉底白花朵印花通用腰封</t>
  </si>
  <si>
    <t>93/124</t>
  </si>
  <si>
    <t>94/124</t>
  </si>
  <si>
    <t>CSSH11629011</t>
  </si>
  <si>
    <t>尺码条</t>
  </si>
  <si>
    <t>95/124</t>
  </si>
  <si>
    <t>96/124</t>
  </si>
  <si>
    <t>97/124</t>
  </si>
  <si>
    <t>98/124</t>
  </si>
  <si>
    <t>99/124</t>
  </si>
  <si>
    <t>100/124</t>
  </si>
  <si>
    <t>101/124</t>
  </si>
  <si>
    <t>102/124</t>
  </si>
  <si>
    <t>103/124</t>
  </si>
  <si>
    <t>104/124</t>
  </si>
  <si>
    <t>105/124</t>
  </si>
  <si>
    <t>106/124</t>
  </si>
  <si>
    <t>107/124</t>
  </si>
  <si>
    <t>108/124</t>
  </si>
  <si>
    <t>109/124</t>
  </si>
  <si>
    <t>110/124</t>
  </si>
  <si>
    <t>111/124</t>
  </si>
  <si>
    <t>112/124</t>
  </si>
  <si>
    <t>113/124</t>
  </si>
  <si>
    <t>第五个板</t>
  </si>
  <si>
    <t>114/124</t>
  </si>
  <si>
    <t>115/124</t>
  </si>
  <si>
    <t>116/124</t>
  </si>
  <si>
    <t>117/124</t>
  </si>
  <si>
    <t>118/124</t>
  </si>
  <si>
    <t>119/124</t>
  </si>
  <si>
    <t>120/124</t>
  </si>
  <si>
    <t>121/124</t>
  </si>
  <si>
    <t>122/124</t>
  </si>
  <si>
    <t>123/124</t>
  </si>
  <si>
    <t>124/124</t>
  </si>
  <si>
    <t>124箱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</si>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</sst>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\-mm\-dd"/>
    <numFmt numFmtId="179" formatCode="0_ "/>
    <numFmt numFmtId="180" formatCode="0.000_ 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Calibri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11" applyNumberFormat="0" applyAlignment="0" applyProtection="0">
      <alignment vertical="center"/>
    </xf>
    <xf numFmtId="0" fontId="37" fillId="14" borderId="7" applyNumberFormat="0" applyAlignment="0" applyProtection="0">
      <alignment vertical="center"/>
    </xf>
    <xf numFmtId="0" fontId="38" fillId="15" borderId="12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3" fillId="0" borderId="0"/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4" fillId="0" borderId="0"/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52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79" fontId="15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79" fontId="15" fillId="2" borderId="3" xfId="0" applyNumberFormat="1" applyFont="1" applyFill="1" applyBorder="1" applyAlignment="1">
      <alignment horizontal="center" vertical="center"/>
    </xf>
    <xf numFmtId="0" fontId="13" fillId="2" borderId="4" xfId="5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52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79" fontId="15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52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179" fontId="15" fillId="3" borderId="3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10" fillId="0" borderId="5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80" fontId="17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17" fillId="0" borderId="1" xfId="52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80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80" fontId="20" fillId="0" borderId="6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3" fillId="3" borderId="4" xfId="52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1" xfId="52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3" fillId="0" borderId="1" xfId="52" applyNumberFormat="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371475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9"/>
  <sheetViews>
    <sheetView tabSelected="1" workbookViewId="0">
      <selection activeCell="S13" sqref="S13"/>
    </sheetView>
  </sheetViews>
  <sheetFormatPr defaultColWidth="18" defaultRowHeight="15"/>
  <cols>
    <col min="1" max="1" width="11.25" style="1" customWidth="1"/>
    <col min="2" max="2" width="15" style="1" customWidth="1"/>
    <col min="3" max="3" width="9.625" style="1" customWidth="1"/>
    <col min="4" max="4" width="10.125" style="1" customWidth="1"/>
    <col min="5" max="5" width="15.5" style="1" customWidth="1"/>
    <col min="6" max="6" width="6.5" style="1" customWidth="1"/>
    <col min="7" max="7" width="8.875" style="1" customWidth="1"/>
    <col min="8" max="8" width="6.5" style="3" customWidth="1"/>
    <col min="9" max="9" width="8.26666666666667" style="1" customWidth="1"/>
    <col min="10" max="10" width="7.125" style="4" customWidth="1"/>
    <col min="11" max="11" width="7.36666666666667" style="5" customWidth="1"/>
    <col min="12" max="12" width="10.0916666666667" style="5" customWidth="1"/>
    <col min="13" max="13" width="11.5" style="1" customWidth="1"/>
    <col min="14" max="14" width="8.5" style="1" customWidth="1"/>
    <col min="15" max="15" width="7.5" style="1" customWidth="1"/>
    <col min="16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51"/>
      <c r="J1" s="52"/>
      <c r="K1" s="53"/>
      <c r="L1" s="53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54"/>
      <c r="K2" s="55"/>
      <c r="L2" s="55"/>
      <c r="M2" s="8"/>
    </row>
    <row r="3" s="1" customFormat="1" spans="5:12">
      <c r="E3" s="9" t="s">
        <v>2</v>
      </c>
      <c r="F3" s="10" t="s">
        <v>3</v>
      </c>
      <c r="G3" s="10"/>
      <c r="H3" s="11"/>
      <c r="I3" s="56"/>
      <c r="J3" s="57"/>
      <c r="K3" s="5"/>
      <c r="L3" s="5"/>
    </row>
    <row r="4" s="1" customFormat="1" ht="50" customHeight="1" spans="2:15">
      <c r="B4" s="12"/>
      <c r="D4" s="13" t="s">
        <v>4</v>
      </c>
      <c r="E4" s="14" t="s">
        <v>5</v>
      </c>
      <c r="F4" s="15" t="s">
        <v>6</v>
      </c>
      <c r="G4" s="15"/>
      <c r="H4" s="15"/>
      <c r="I4" s="15"/>
      <c r="J4" s="15"/>
      <c r="K4" s="15"/>
      <c r="L4" s="15"/>
      <c r="M4" s="15"/>
      <c r="N4" s="15"/>
      <c r="O4" s="15"/>
    </row>
    <row r="5" s="1" customFormat="1" hidden="1" spans="2:12">
      <c r="B5" s="16"/>
      <c r="H5" s="3"/>
      <c r="J5" s="4"/>
      <c r="K5" s="5"/>
      <c r="L5" s="5"/>
    </row>
    <row r="6" s="2" customFormat="1" ht="38.25" spans="1:15">
      <c r="A6" s="17" t="s">
        <v>7</v>
      </c>
      <c r="B6" s="18" t="s">
        <v>8</v>
      </c>
      <c r="C6" s="18" t="s">
        <v>9</v>
      </c>
      <c r="D6" s="18" t="s">
        <v>10</v>
      </c>
      <c r="E6" s="19" t="s">
        <v>11</v>
      </c>
      <c r="F6" s="19" t="s">
        <v>12</v>
      </c>
      <c r="G6" s="20" t="s">
        <v>13</v>
      </c>
      <c r="H6" s="20" t="s">
        <v>14</v>
      </c>
      <c r="I6" s="58" t="s">
        <v>15</v>
      </c>
      <c r="J6" s="59" t="s">
        <v>16</v>
      </c>
      <c r="K6" s="60" t="s">
        <v>17</v>
      </c>
      <c r="L6" s="60" t="s">
        <v>18</v>
      </c>
      <c r="M6" s="18" t="s">
        <v>19</v>
      </c>
      <c r="N6" s="61" t="s">
        <v>20</v>
      </c>
      <c r="O6" s="62"/>
    </row>
    <row r="7" s="2" customFormat="1" ht="32" customHeight="1" spans="1:15">
      <c r="A7" s="17" t="s">
        <v>21</v>
      </c>
      <c r="B7" s="21" t="s">
        <v>22</v>
      </c>
      <c r="C7" s="22" t="s">
        <v>23</v>
      </c>
      <c r="D7" s="23" t="s">
        <v>24</v>
      </c>
      <c r="E7" s="24" t="s">
        <v>25</v>
      </c>
      <c r="F7" s="24" t="s">
        <v>26</v>
      </c>
      <c r="G7" s="20" t="s">
        <v>27</v>
      </c>
      <c r="H7" s="20" t="s">
        <v>28</v>
      </c>
      <c r="I7" s="63" t="s">
        <v>29</v>
      </c>
      <c r="J7" s="64" t="s">
        <v>30</v>
      </c>
      <c r="K7" s="60" t="s">
        <v>31</v>
      </c>
      <c r="L7" s="60" t="s">
        <v>32</v>
      </c>
      <c r="M7" s="18" t="s">
        <v>33</v>
      </c>
      <c r="N7" s="61" t="s">
        <v>34</v>
      </c>
      <c r="O7" s="62"/>
    </row>
    <row r="8" s="2" customFormat="1" ht="16" customHeight="1" spans="1:15">
      <c r="A8" s="25" t="s">
        <v>35</v>
      </c>
      <c r="B8" s="26" t="s">
        <v>36</v>
      </c>
      <c r="C8" s="25" t="s">
        <v>37</v>
      </c>
      <c r="D8" s="25" t="s">
        <v>38</v>
      </c>
      <c r="E8" s="27" t="s">
        <v>39</v>
      </c>
      <c r="F8" s="28" t="s">
        <v>40</v>
      </c>
      <c r="G8" s="29">
        <v>7700</v>
      </c>
      <c r="H8" s="30"/>
      <c r="I8" s="65">
        <v>2200</v>
      </c>
      <c r="J8" s="66" t="s">
        <v>41</v>
      </c>
      <c r="K8" s="67">
        <f>I8*0.00552</f>
        <v>12.144</v>
      </c>
      <c r="L8" s="67">
        <f>K8+0.5</f>
        <v>12.644</v>
      </c>
      <c r="M8" s="68" t="s">
        <v>42</v>
      </c>
      <c r="N8" s="69">
        <f t="shared" ref="N8:N19" si="0">0.7*0.26*0.205</f>
        <v>0.03731</v>
      </c>
      <c r="O8" s="70" t="s">
        <v>43</v>
      </c>
    </row>
    <row r="9" s="2" customFormat="1" ht="16" customHeight="1" spans="1:15">
      <c r="A9" s="31"/>
      <c r="B9" s="32"/>
      <c r="C9" s="31"/>
      <c r="D9" s="31"/>
      <c r="E9" s="33"/>
      <c r="F9" s="34"/>
      <c r="G9" s="35"/>
      <c r="H9" s="30"/>
      <c r="I9" s="65">
        <v>2200</v>
      </c>
      <c r="J9" s="66" t="s">
        <v>44</v>
      </c>
      <c r="K9" s="67">
        <f t="shared" ref="K9:K40" si="1">I9*0.00552</f>
        <v>12.144</v>
      </c>
      <c r="L9" s="67">
        <f t="shared" ref="L9:L40" si="2">K9+0.5</f>
        <v>12.644</v>
      </c>
      <c r="M9" s="68" t="s">
        <v>42</v>
      </c>
      <c r="N9" s="69">
        <f t="shared" si="0"/>
        <v>0.03731</v>
      </c>
      <c r="O9" s="62"/>
    </row>
    <row r="10" s="2" customFormat="1" ht="16" customHeight="1" spans="1:15">
      <c r="A10" s="31"/>
      <c r="B10" s="32"/>
      <c r="C10" s="31"/>
      <c r="D10" s="31"/>
      <c r="E10" s="33"/>
      <c r="F10" s="34"/>
      <c r="G10" s="35"/>
      <c r="H10" s="30"/>
      <c r="I10" s="65">
        <v>2200</v>
      </c>
      <c r="J10" s="66" t="s">
        <v>45</v>
      </c>
      <c r="K10" s="67">
        <f t="shared" si="1"/>
        <v>12.144</v>
      </c>
      <c r="L10" s="67">
        <f t="shared" si="2"/>
        <v>12.644</v>
      </c>
      <c r="M10" s="68" t="s">
        <v>42</v>
      </c>
      <c r="N10" s="69">
        <f t="shared" si="0"/>
        <v>0.03731</v>
      </c>
      <c r="O10" s="62"/>
    </row>
    <row r="11" s="2" customFormat="1" ht="16" customHeight="1" spans="1:15">
      <c r="A11" s="31"/>
      <c r="B11" s="32"/>
      <c r="C11" s="31"/>
      <c r="D11" s="31"/>
      <c r="E11" s="33"/>
      <c r="F11" s="34"/>
      <c r="G11" s="35"/>
      <c r="H11" s="30">
        <v>100</v>
      </c>
      <c r="I11" s="65">
        <f>G8-I8-I9-I10+100</f>
        <v>1200</v>
      </c>
      <c r="J11" s="66" t="s">
        <v>46</v>
      </c>
      <c r="K11" s="67">
        <f t="shared" si="1"/>
        <v>6.624</v>
      </c>
      <c r="L11" s="67">
        <f t="shared" si="2"/>
        <v>7.124</v>
      </c>
      <c r="M11" s="68" t="s">
        <v>42</v>
      </c>
      <c r="N11" s="69">
        <f t="shared" si="0"/>
        <v>0.03731</v>
      </c>
      <c r="O11" s="62"/>
    </row>
    <row r="12" s="2" customFormat="1" ht="16" customHeight="1" spans="1:15">
      <c r="A12" s="31"/>
      <c r="B12" s="32"/>
      <c r="C12" s="31"/>
      <c r="D12" s="31"/>
      <c r="E12" s="33"/>
      <c r="F12" s="28" t="s">
        <v>47</v>
      </c>
      <c r="G12" s="29">
        <v>15100</v>
      </c>
      <c r="H12" s="30"/>
      <c r="I12" s="65">
        <v>2200</v>
      </c>
      <c r="J12" s="66" t="s">
        <v>48</v>
      </c>
      <c r="K12" s="67">
        <f t="shared" si="1"/>
        <v>12.144</v>
      </c>
      <c r="L12" s="67">
        <f t="shared" si="2"/>
        <v>12.644</v>
      </c>
      <c r="M12" s="68" t="s">
        <v>42</v>
      </c>
      <c r="N12" s="69">
        <f t="shared" si="0"/>
        <v>0.03731</v>
      </c>
      <c r="O12" s="62"/>
    </row>
    <row r="13" s="2" customFormat="1" ht="16" customHeight="1" spans="1:15">
      <c r="A13" s="31"/>
      <c r="B13" s="32"/>
      <c r="C13" s="31"/>
      <c r="D13" s="31"/>
      <c r="E13" s="33"/>
      <c r="F13" s="34"/>
      <c r="G13" s="35"/>
      <c r="H13" s="30"/>
      <c r="I13" s="65">
        <v>2200</v>
      </c>
      <c r="J13" s="66" t="s">
        <v>49</v>
      </c>
      <c r="K13" s="67">
        <f t="shared" si="1"/>
        <v>12.144</v>
      </c>
      <c r="L13" s="67">
        <f t="shared" si="2"/>
        <v>12.644</v>
      </c>
      <c r="M13" s="68" t="s">
        <v>42</v>
      </c>
      <c r="N13" s="69">
        <f t="shared" si="0"/>
        <v>0.03731</v>
      </c>
      <c r="O13" s="62"/>
    </row>
    <row r="14" s="2" customFormat="1" ht="16" customHeight="1" spans="1:15">
      <c r="A14" s="31"/>
      <c r="B14" s="32"/>
      <c r="C14" s="31"/>
      <c r="D14" s="31"/>
      <c r="E14" s="33"/>
      <c r="F14" s="34"/>
      <c r="G14" s="35"/>
      <c r="H14" s="30"/>
      <c r="I14" s="65">
        <v>2200</v>
      </c>
      <c r="J14" s="66" t="s">
        <v>50</v>
      </c>
      <c r="K14" s="67">
        <f t="shared" si="1"/>
        <v>12.144</v>
      </c>
      <c r="L14" s="67">
        <f t="shared" si="2"/>
        <v>12.644</v>
      </c>
      <c r="M14" s="68" t="s">
        <v>42</v>
      </c>
      <c r="N14" s="69">
        <f t="shared" si="0"/>
        <v>0.03731</v>
      </c>
      <c r="O14" s="62"/>
    </row>
    <row r="15" s="2" customFormat="1" ht="16" customHeight="1" spans="1:15">
      <c r="A15" s="31"/>
      <c r="B15" s="32"/>
      <c r="C15" s="31"/>
      <c r="D15" s="31"/>
      <c r="E15" s="33"/>
      <c r="F15" s="34"/>
      <c r="G15" s="35"/>
      <c r="H15" s="30"/>
      <c r="I15" s="65">
        <v>2200</v>
      </c>
      <c r="J15" s="66" t="s">
        <v>51</v>
      </c>
      <c r="K15" s="67">
        <f t="shared" si="1"/>
        <v>12.144</v>
      </c>
      <c r="L15" s="67">
        <f t="shared" si="2"/>
        <v>12.644</v>
      </c>
      <c r="M15" s="68" t="s">
        <v>42</v>
      </c>
      <c r="N15" s="69">
        <f t="shared" si="0"/>
        <v>0.03731</v>
      </c>
      <c r="O15" s="62"/>
    </row>
    <row r="16" s="2" customFormat="1" ht="16" customHeight="1" spans="1:15">
      <c r="A16" s="31"/>
      <c r="B16" s="32"/>
      <c r="C16" s="31"/>
      <c r="D16" s="31"/>
      <c r="E16" s="33"/>
      <c r="F16" s="34"/>
      <c r="G16" s="35"/>
      <c r="H16" s="30"/>
      <c r="I16" s="65">
        <v>2200</v>
      </c>
      <c r="J16" s="66" t="s">
        <v>52</v>
      </c>
      <c r="K16" s="67">
        <f t="shared" si="1"/>
        <v>12.144</v>
      </c>
      <c r="L16" s="67">
        <f t="shared" si="2"/>
        <v>12.644</v>
      </c>
      <c r="M16" s="68" t="s">
        <v>42</v>
      </c>
      <c r="N16" s="69">
        <f t="shared" si="0"/>
        <v>0.03731</v>
      </c>
      <c r="O16" s="62"/>
    </row>
    <row r="17" s="2" customFormat="1" ht="16" customHeight="1" spans="1:15">
      <c r="A17" s="31"/>
      <c r="B17" s="32"/>
      <c r="C17" s="31"/>
      <c r="D17" s="31"/>
      <c r="E17" s="33"/>
      <c r="F17" s="34"/>
      <c r="G17" s="35"/>
      <c r="H17" s="30"/>
      <c r="I17" s="65">
        <v>2200</v>
      </c>
      <c r="J17" s="66" t="s">
        <v>53</v>
      </c>
      <c r="K17" s="67">
        <f t="shared" si="1"/>
        <v>12.144</v>
      </c>
      <c r="L17" s="67">
        <f t="shared" si="2"/>
        <v>12.644</v>
      </c>
      <c r="M17" s="68" t="s">
        <v>42</v>
      </c>
      <c r="N17" s="69">
        <f t="shared" si="0"/>
        <v>0.03731</v>
      </c>
      <c r="O17" s="62"/>
    </row>
    <row r="18" s="2" customFormat="1" ht="16" customHeight="1" spans="1:15">
      <c r="A18" s="31"/>
      <c r="B18" s="32"/>
      <c r="C18" s="31"/>
      <c r="D18" s="31"/>
      <c r="E18" s="33"/>
      <c r="F18" s="34"/>
      <c r="G18" s="35"/>
      <c r="H18" s="30">
        <v>150</v>
      </c>
      <c r="I18" s="65">
        <v>2050</v>
      </c>
      <c r="J18" s="66" t="s">
        <v>54</v>
      </c>
      <c r="K18" s="67">
        <f t="shared" si="1"/>
        <v>11.316</v>
      </c>
      <c r="L18" s="67">
        <f t="shared" si="2"/>
        <v>11.816</v>
      </c>
      <c r="M18" s="68" t="s">
        <v>42</v>
      </c>
      <c r="N18" s="69">
        <f t="shared" si="0"/>
        <v>0.03731</v>
      </c>
      <c r="O18" s="62"/>
    </row>
    <row r="19" s="2" customFormat="1" ht="16" customHeight="1" spans="1:15">
      <c r="A19" s="31"/>
      <c r="B19" s="32"/>
      <c r="C19" s="31"/>
      <c r="D19" s="31"/>
      <c r="E19" s="33"/>
      <c r="F19" s="28" t="s">
        <v>55</v>
      </c>
      <c r="G19" s="29">
        <v>20300</v>
      </c>
      <c r="H19" s="30"/>
      <c r="I19" s="65">
        <v>2200</v>
      </c>
      <c r="J19" s="66" t="s">
        <v>56</v>
      </c>
      <c r="K19" s="67">
        <f t="shared" si="1"/>
        <v>12.144</v>
      </c>
      <c r="L19" s="67">
        <f t="shared" si="2"/>
        <v>12.644</v>
      </c>
      <c r="M19" s="68" t="s">
        <v>42</v>
      </c>
      <c r="N19" s="69">
        <f t="shared" ref="N19:N28" si="3">0.7*0.26*0.205</f>
        <v>0.03731</v>
      </c>
      <c r="O19" s="62"/>
    </row>
    <row r="20" s="2" customFormat="1" ht="16" customHeight="1" spans="1:15">
      <c r="A20" s="31"/>
      <c r="B20" s="32"/>
      <c r="C20" s="31"/>
      <c r="D20" s="31"/>
      <c r="E20" s="33"/>
      <c r="F20" s="34"/>
      <c r="G20" s="35"/>
      <c r="H20" s="30"/>
      <c r="I20" s="65">
        <v>2200</v>
      </c>
      <c r="J20" s="66" t="s">
        <v>57</v>
      </c>
      <c r="K20" s="67">
        <f t="shared" si="1"/>
        <v>12.144</v>
      </c>
      <c r="L20" s="67">
        <f t="shared" si="2"/>
        <v>12.644</v>
      </c>
      <c r="M20" s="68" t="s">
        <v>42</v>
      </c>
      <c r="N20" s="69">
        <f t="shared" si="3"/>
        <v>0.03731</v>
      </c>
      <c r="O20" s="62"/>
    </row>
    <row r="21" s="2" customFormat="1" ht="16" customHeight="1" spans="1:15">
      <c r="A21" s="31"/>
      <c r="B21" s="32"/>
      <c r="C21" s="31"/>
      <c r="D21" s="31"/>
      <c r="E21" s="33"/>
      <c r="F21" s="34"/>
      <c r="G21" s="35"/>
      <c r="H21" s="30"/>
      <c r="I21" s="65">
        <v>2200</v>
      </c>
      <c r="J21" s="66" t="s">
        <v>58</v>
      </c>
      <c r="K21" s="67">
        <f t="shared" si="1"/>
        <v>12.144</v>
      </c>
      <c r="L21" s="67">
        <f t="shared" si="2"/>
        <v>12.644</v>
      </c>
      <c r="M21" s="68" t="s">
        <v>42</v>
      </c>
      <c r="N21" s="69">
        <f t="shared" si="3"/>
        <v>0.03731</v>
      </c>
      <c r="O21" s="62"/>
    </row>
    <row r="22" s="2" customFormat="1" ht="16" customHeight="1" spans="1:15">
      <c r="A22" s="31"/>
      <c r="B22" s="32"/>
      <c r="C22" s="31"/>
      <c r="D22" s="31"/>
      <c r="E22" s="33"/>
      <c r="F22" s="34"/>
      <c r="G22" s="35"/>
      <c r="H22" s="30"/>
      <c r="I22" s="65">
        <v>2200</v>
      </c>
      <c r="J22" s="66" t="s">
        <v>59</v>
      </c>
      <c r="K22" s="67">
        <f t="shared" si="1"/>
        <v>12.144</v>
      </c>
      <c r="L22" s="67">
        <f t="shared" si="2"/>
        <v>12.644</v>
      </c>
      <c r="M22" s="68" t="s">
        <v>42</v>
      </c>
      <c r="N22" s="69">
        <f t="shared" si="3"/>
        <v>0.03731</v>
      </c>
      <c r="O22" s="62"/>
    </row>
    <row r="23" s="2" customFormat="1" ht="16" customHeight="1" spans="1:15">
      <c r="A23" s="31"/>
      <c r="B23" s="32"/>
      <c r="C23" s="31"/>
      <c r="D23" s="31"/>
      <c r="E23" s="33"/>
      <c r="F23" s="34"/>
      <c r="G23" s="35"/>
      <c r="H23" s="30"/>
      <c r="I23" s="65">
        <v>2200</v>
      </c>
      <c r="J23" s="66" t="s">
        <v>60</v>
      </c>
      <c r="K23" s="67">
        <f t="shared" si="1"/>
        <v>12.144</v>
      </c>
      <c r="L23" s="67">
        <f t="shared" si="2"/>
        <v>12.644</v>
      </c>
      <c r="M23" s="68" t="s">
        <v>42</v>
      </c>
      <c r="N23" s="69">
        <f t="shared" si="3"/>
        <v>0.03731</v>
      </c>
      <c r="O23" s="62"/>
    </row>
    <row r="24" s="2" customFormat="1" ht="16" customHeight="1" spans="1:15">
      <c r="A24" s="31"/>
      <c r="B24" s="32"/>
      <c r="C24" s="31"/>
      <c r="D24" s="31"/>
      <c r="E24" s="33"/>
      <c r="F24" s="34"/>
      <c r="G24" s="35"/>
      <c r="H24" s="30"/>
      <c r="I24" s="65">
        <v>2200</v>
      </c>
      <c r="J24" s="66" t="s">
        <v>61</v>
      </c>
      <c r="K24" s="67">
        <f t="shared" si="1"/>
        <v>12.144</v>
      </c>
      <c r="L24" s="67">
        <f t="shared" si="2"/>
        <v>12.644</v>
      </c>
      <c r="M24" s="68" t="s">
        <v>42</v>
      </c>
      <c r="N24" s="69">
        <f t="shared" si="3"/>
        <v>0.03731</v>
      </c>
      <c r="O24" s="62"/>
    </row>
    <row r="25" s="2" customFormat="1" ht="16" customHeight="1" spans="1:15">
      <c r="A25" s="31"/>
      <c r="B25" s="32"/>
      <c r="C25" s="31"/>
      <c r="D25" s="31"/>
      <c r="E25" s="33"/>
      <c r="F25" s="34"/>
      <c r="G25" s="35"/>
      <c r="H25" s="30"/>
      <c r="I25" s="65">
        <v>2200</v>
      </c>
      <c r="J25" s="66" t="s">
        <v>62</v>
      </c>
      <c r="K25" s="67">
        <f t="shared" si="1"/>
        <v>12.144</v>
      </c>
      <c r="L25" s="67">
        <f t="shared" si="2"/>
        <v>12.644</v>
      </c>
      <c r="M25" s="68" t="s">
        <v>42</v>
      </c>
      <c r="N25" s="69">
        <f t="shared" si="3"/>
        <v>0.03731</v>
      </c>
      <c r="O25" s="62"/>
    </row>
    <row r="26" s="2" customFormat="1" ht="16" customHeight="1" spans="1:15">
      <c r="A26" s="31"/>
      <c r="B26" s="32"/>
      <c r="C26" s="31"/>
      <c r="D26" s="31"/>
      <c r="E26" s="33"/>
      <c r="F26" s="34"/>
      <c r="G26" s="35"/>
      <c r="H26" s="30"/>
      <c r="I26" s="65">
        <v>2200</v>
      </c>
      <c r="J26" s="66" t="s">
        <v>63</v>
      </c>
      <c r="K26" s="67">
        <f t="shared" si="1"/>
        <v>12.144</v>
      </c>
      <c r="L26" s="67">
        <f t="shared" si="2"/>
        <v>12.644</v>
      </c>
      <c r="M26" s="68" t="s">
        <v>42</v>
      </c>
      <c r="N26" s="69">
        <f t="shared" si="3"/>
        <v>0.03731</v>
      </c>
      <c r="O26" s="62"/>
    </row>
    <row r="27" s="2" customFormat="1" ht="16" customHeight="1" spans="1:15">
      <c r="A27" s="31"/>
      <c r="B27" s="32"/>
      <c r="C27" s="31"/>
      <c r="D27" s="31"/>
      <c r="E27" s="33"/>
      <c r="F27" s="34"/>
      <c r="G27" s="35"/>
      <c r="H27" s="30"/>
      <c r="I27" s="65">
        <v>2200</v>
      </c>
      <c r="J27" s="66" t="s">
        <v>64</v>
      </c>
      <c r="K27" s="67">
        <f t="shared" si="1"/>
        <v>12.144</v>
      </c>
      <c r="L27" s="67">
        <f t="shared" si="2"/>
        <v>12.644</v>
      </c>
      <c r="M27" s="68" t="s">
        <v>42</v>
      </c>
      <c r="N27" s="69">
        <f t="shared" si="3"/>
        <v>0.03731</v>
      </c>
      <c r="O27" s="62"/>
    </row>
    <row r="28" s="2" customFormat="1" ht="16" customHeight="1" spans="1:15">
      <c r="A28" s="31"/>
      <c r="B28" s="32"/>
      <c r="C28" s="31"/>
      <c r="D28" s="31"/>
      <c r="E28" s="33"/>
      <c r="F28" s="34"/>
      <c r="G28" s="35"/>
      <c r="H28" s="30">
        <v>200</v>
      </c>
      <c r="I28" s="65">
        <v>700</v>
      </c>
      <c r="J28" s="66" t="s">
        <v>65</v>
      </c>
      <c r="K28" s="67">
        <f t="shared" si="1"/>
        <v>3.864</v>
      </c>
      <c r="L28" s="67">
        <f t="shared" si="2"/>
        <v>4.364</v>
      </c>
      <c r="M28" s="71" t="s">
        <v>66</v>
      </c>
      <c r="N28" s="72">
        <f>0.7*0.16*0.185</f>
        <v>0.02072</v>
      </c>
      <c r="O28" s="62"/>
    </row>
    <row r="29" s="2" customFormat="1" ht="16" customHeight="1" spans="1:15">
      <c r="A29" s="31"/>
      <c r="B29" s="32"/>
      <c r="C29" s="31"/>
      <c r="D29" s="31"/>
      <c r="E29" s="33"/>
      <c r="F29" s="28" t="s">
        <v>67</v>
      </c>
      <c r="G29" s="29">
        <v>16350</v>
      </c>
      <c r="H29" s="30"/>
      <c r="I29" s="65">
        <v>2200</v>
      </c>
      <c r="J29" s="66" t="s">
        <v>68</v>
      </c>
      <c r="K29" s="67">
        <f t="shared" si="1"/>
        <v>12.144</v>
      </c>
      <c r="L29" s="67">
        <f t="shared" si="2"/>
        <v>12.644</v>
      </c>
      <c r="M29" s="68" t="s">
        <v>42</v>
      </c>
      <c r="N29" s="69">
        <f t="shared" ref="N29:N36" si="4">0.7*0.26*0.205</f>
        <v>0.03731</v>
      </c>
      <c r="O29" s="62"/>
    </row>
    <row r="30" s="2" customFormat="1" ht="16" customHeight="1" spans="1:15">
      <c r="A30" s="31"/>
      <c r="B30" s="32"/>
      <c r="C30" s="31"/>
      <c r="D30" s="31"/>
      <c r="E30" s="33"/>
      <c r="F30" s="34"/>
      <c r="G30" s="35"/>
      <c r="H30" s="30"/>
      <c r="I30" s="65">
        <v>2200</v>
      </c>
      <c r="J30" s="66" t="s">
        <v>69</v>
      </c>
      <c r="K30" s="67">
        <f t="shared" si="1"/>
        <v>12.144</v>
      </c>
      <c r="L30" s="67">
        <f t="shared" si="2"/>
        <v>12.644</v>
      </c>
      <c r="M30" s="68" t="s">
        <v>42</v>
      </c>
      <c r="N30" s="69">
        <f t="shared" si="4"/>
        <v>0.03731</v>
      </c>
      <c r="O30" s="62"/>
    </row>
    <row r="31" s="2" customFormat="1" ht="16" customHeight="1" spans="1:15">
      <c r="A31" s="31"/>
      <c r="B31" s="32"/>
      <c r="C31" s="31"/>
      <c r="D31" s="31"/>
      <c r="E31" s="33"/>
      <c r="F31" s="34"/>
      <c r="G31" s="35"/>
      <c r="H31" s="30"/>
      <c r="I31" s="65">
        <v>2200</v>
      </c>
      <c r="J31" s="66" t="s">
        <v>70</v>
      </c>
      <c r="K31" s="67">
        <f t="shared" si="1"/>
        <v>12.144</v>
      </c>
      <c r="L31" s="67">
        <f t="shared" si="2"/>
        <v>12.644</v>
      </c>
      <c r="M31" s="68" t="s">
        <v>42</v>
      </c>
      <c r="N31" s="69">
        <f t="shared" si="4"/>
        <v>0.03731</v>
      </c>
      <c r="O31" s="62"/>
    </row>
    <row r="32" s="2" customFormat="1" ht="16" customHeight="1" spans="1:15">
      <c r="A32" s="31"/>
      <c r="B32" s="32"/>
      <c r="C32" s="31"/>
      <c r="D32" s="31"/>
      <c r="E32" s="33"/>
      <c r="F32" s="34"/>
      <c r="G32" s="35"/>
      <c r="H32" s="30"/>
      <c r="I32" s="65">
        <v>2200</v>
      </c>
      <c r="J32" s="66" t="s">
        <v>71</v>
      </c>
      <c r="K32" s="67">
        <f t="shared" si="1"/>
        <v>12.144</v>
      </c>
      <c r="L32" s="67">
        <f t="shared" si="2"/>
        <v>12.644</v>
      </c>
      <c r="M32" s="68" t="s">
        <v>42</v>
      </c>
      <c r="N32" s="69">
        <f t="shared" si="4"/>
        <v>0.03731</v>
      </c>
      <c r="O32" s="62"/>
    </row>
    <row r="33" s="2" customFormat="1" ht="16" customHeight="1" spans="1:15">
      <c r="A33" s="31"/>
      <c r="B33" s="32"/>
      <c r="C33" s="31"/>
      <c r="D33" s="31"/>
      <c r="E33" s="33"/>
      <c r="F33" s="34"/>
      <c r="G33" s="35"/>
      <c r="H33" s="30"/>
      <c r="I33" s="65">
        <v>2200</v>
      </c>
      <c r="J33" s="66" t="s">
        <v>72</v>
      </c>
      <c r="K33" s="67">
        <f t="shared" si="1"/>
        <v>12.144</v>
      </c>
      <c r="L33" s="67">
        <f t="shared" si="2"/>
        <v>12.644</v>
      </c>
      <c r="M33" s="68" t="s">
        <v>42</v>
      </c>
      <c r="N33" s="69">
        <f t="shared" si="4"/>
        <v>0.03731</v>
      </c>
      <c r="O33" s="62"/>
    </row>
    <row r="34" s="2" customFormat="1" ht="16" customHeight="1" spans="1:15">
      <c r="A34" s="31"/>
      <c r="B34" s="32"/>
      <c r="C34" s="31"/>
      <c r="D34" s="31"/>
      <c r="E34" s="33"/>
      <c r="F34" s="34"/>
      <c r="G34" s="35"/>
      <c r="H34" s="30"/>
      <c r="I34" s="65">
        <v>2200</v>
      </c>
      <c r="J34" s="66" t="s">
        <v>73</v>
      </c>
      <c r="K34" s="67">
        <f t="shared" si="1"/>
        <v>12.144</v>
      </c>
      <c r="L34" s="67">
        <f t="shared" si="2"/>
        <v>12.644</v>
      </c>
      <c r="M34" s="68" t="s">
        <v>42</v>
      </c>
      <c r="N34" s="69">
        <f t="shared" si="4"/>
        <v>0.03731</v>
      </c>
      <c r="O34" s="62"/>
    </row>
    <row r="35" s="2" customFormat="1" ht="16" customHeight="1" spans="1:15">
      <c r="A35" s="31"/>
      <c r="B35" s="32"/>
      <c r="C35" s="31"/>
      <c r="D35" s="31"/>
      <c r="E35" s="33"/>
      <c r="F35" s="34"/>
      <c r="G35" s="35"/>
      <c r="H35" s="30"/>
      <c r="I35" s="65">
        <v>2200</v>
      </c>
      <c r="J35" s="66" t="s">
        <v>74</v>
      </c>
      <c r="K35" s="67">
        <f t="shared" si="1"/>
        <v>12.144</v>
      </c>
      <c r="L35" s="67">
        <f t="shared" si="2"/>
        <v>12.644</v>
      </c>
      <c r="M35" s="68" t="s">
        <v>42</v>
      </c>
      <c r="N35" s="69">
        <f t="shared" si="4"/>
        <v>0.03731</v>
      </c>
      <c r="O35" s="62"/>
    </row>
    <row r="36" s="2" customFormat="1" ht="16" customHeight="1" spans="1:15">
      <c r="A36" s="31"/>
      <c r="B36" s="32"/>
      <c r="C36" s="31"/>
      <c r="D36" s="31"/>
      <c r="E36" s="33"/>
      <c r="F36" s="34"/>
      <c r="G36" s="35"/>
      <c r="H36" s="30">
        <v>150</v>
      </c>
      <c r="I36" s="65">
        <v>1100</v>
      </c>
      <c r="J36" s="66" t="s">
        <v>75</v>
      </c>
      <c r="K36" s="67">
        <f t="shared" si="1"/>
        <v>6.072</v>
      </c>
      <c r="L36" s="67">
        <f t="shared" si="2"/>
        <v>6.572</v>
      </c>
      <c r="M36" s="71" t="s">
        <v>66</v>
      </c>
      <c r="N36" s="72">
        <f>0.7*0.16*0.185</f>
        <v>0.02072</v>
      </c>
      <c r="O36" s="70" t="s">
        <v>76</v>
      </c>
    </row>
    <row r="37" s="2" customFormat="1" ht="16" customHeight="1" spans="1:15">
      <c r="A37" s="31"/>
      <c r="B37" s="26" t="s">
        <v>77</v>
      </c>
      <c r="C37" s="31"/>
      <c r="D37" s="31"/>
      <c r="E37" s="33"/>
      <c r="F37" s="28" t="s">
        <v>78</v>
      </c>
      <c r="G37" s="29">
        <v>11500</v>
      </c>
      <c r="H37" s="30"/>
      <c r="I37" s="65">
        <v>2200</v>
      </c>
      <c r="J37" s="66" t="s">
        <v>79</v>
      </c>
      <c r="K37" s="67">
        <f t="shared" si="1"/>
        <v>12.144</v>
      </c>
      <c r="L37" s="67">
        <f t="shared" si="2"/>
        <v>12.644</v>
      </c>
      <c r="M37" s="68" t="s">
        <v>42</v>
      </c>
      <c r="N37" s="69">
        <f t="shared" ref="N37:N42" si="5">0.7*0.26*0.205</f>
        <v>0.03731</v>
      </c>
      <c r="O37" s="62"/>
    </row>
    <row r="38" s="2" customFormat="1" ht="16" customHeight="1" spans="1:15">
      <c r="A38" s="31"/>
      <c r="B38" s="32"/>
      <c r="C38" s="31"/>
      <c r="D38" s="31"/>
      <c r="E38" s="33"/>
      <c r="F38" s="34"/>
      <c r="G38" s="35"/>
      <c r="H38" s="30"/>
      <c r="I38" s="65">
        <v>2200</v>
      </c>
      <c r="J38" s="66" t="s">
        <v>80</v>
      </c>
      <c r="K38" s="67">
        <f t="shared" si="1"/>
        <v>12.144</v>
      </c>
      <c r="L38" s="67">
        <f t="shared" si="2"/>
        <v>12.644</v>
      </c>
      <c r="M38" s="68" t="s">
        <v>42</v>
      </c>
      <c r="N38" s="69">
        <f t="shared" si="5"/>
        <v>0.03731</v>
      </c>
      <c r="O38" s="62"/>
    </row>
    <row r="39" s="2" customFormat="1" ht="16" customHeight="1" spans="1:15">
      <c r="A39" s="31"/>
      <c r="B39" s="32"/>
      <c r="C39" s="31"/>
      <c r="D39" s="31"/>
      <c r="E39" s="33"/>
      <c r="F39" s="34"/>
      <c r="G39" s="35"/>
      <c r="H39" s="30"/>
      <c r="I39" s="65">
        <v>2200</v>
      </c>
      <c r="J39" s="66" t="s">
        <v>81</v>
      </c>
      <c r="K39" s="67">
        <f t="shared" si="1"/>
        <v>12.144</v>
      </c>
      <c r="L39" s="67">
        <f t="shared" si="2"/>
        <v>12.644</v>
      </c>
      <c r="M39" s="68" t="s">
        <v>42</v>
      </c>
      <c r="N39" s="69">
        <f t="shared" si="5"/>
        <v>0.03731</v>
      </c>
      <c r="O39" s="62"/>
    </row>
    <row r="40" s="2" customFormat="1" ht="16" customHeight="1" spans="1:15">
      <c r="A40" s="31"/>
      <c r="B40" s="32"/>
      <c r="C40" s="31"/>
      <c r="D40" s="31"/>
      <c r="E40" s="33"/>
      <c r="F40" s="34"/>
      <c r="G40" s="35"/>
      <c r="H40" s="30"/>
      <c r="I40" s="65">
        <v>2200</v>
      </c>
      <c r="J40" s="66" t="s">
        <v>82</v>
      </c>
      <c r="K40" s="67">
        <f t="shared" si="1"/>
        <v>12.144</v>
      </c>
      <c r="L40" s="67">
        <f t="shared" si="2"/>
        <v>12.644</v>
      </c>
      <c r="M40" s="68" t="s">
        <v>42</v>
      </c>
      <c r="N40" s="69">
        <f t="shared" si="5"/>
        <v>0.03731</v>
      </c>
      <c r="O40" s="62"/>
    </row>
    <row r="41" s="2" customFormat="1" ht="16" customHeight="1" spans="1:15">
      <c r="A41" s="31"/>
      <c r="B41" s="32"/>
      <c r="C41" s="31"/>
      <c r="D41" s="31"/>
      <c r="E41" s="33"/>
      <c r="F41" s="34"/>
      <c r="G41" s="35"/>
      <c r="H41" s="30"/>
      <c r="I41" s="65">
        <v>2200</v>
      </c>
      <c r="J41" s="66" t="s">
        <v>83</v>
      </c>
      <c r="K41" s="67">
        <f t="shared" ref="K41:K72" si="6">I41*0.00552</f>
        <v>12.144</v>
      </c>
      <c r="L41" s="67">
        <f t="shared" ref="L41:L72" si="7">K41+0.5</f>
        <v>12.644</v>
      </c>
      <c r="M41" s="68" t="s">
        <v>42</v>
      </c>
      <c r="N41" s="69">
        <f t="shared" si="5"/>
        <v>0.03731</v>
      </c>
      <c r="O41" s="62"/>
    </row>
    <row r="42" s="2" customFormat="1" ht="16" customHeight="1" spans="1:15">
      <c r="A42" s="31"/>
      <c r="B42" s="36"/>
      <c r="C42" s="31"/>
      <c r="D42" s="31"/>
      <c r="E42" s="33"/>
      <c r="F42" s="34"/>
      <c r="G42" s="35"/>
      <c r="H42" s="30">
        <v>100</v>
      </c>
      <c r="I42" s="65">
        <v>560</v>
      </c>
      <c r="J42" s="66" t="s">
        <v>84</v>
      </c>
      <c r="K42" s="67">
        <f t="shared" si="6"/>
        <v>3.0912</v>
      </c>
      <c r="L42" s="67">
        <f t="shared" si="7"/>
        <v>3.5912</v>
      </c>
      <c r="M42" s="71" t="s">
        <v>66</v>
      </c>
      <c r="N42" s="72">
        <f>0.7*0.16*0.185</f>
        <v>0.02072</v>
      </c>
      <c r="O42" s="62"/>
    </row>
    <row r="43" s="2" customFormat="1" ht="16" customHeight="1" spans="1:15">
      <c r="A43" s="37"/>
      <c r="B43" s="38" t="s">
        <v>85</v>
      </c>
      <c r="C43" s="37"/>
      <c r="D43" s="37"/>
      <c r="E43" s="39"/>
      <c r="F43" s="28" t="s">
        <v>86</v>
      </c>
      <c r="G43" s="29">
        <v>200</v>
      </c>
      <c r="H43" s="30">
        <v>50</v>
      </c>
      <c r="I43" s="65">
        <f>G43+H43</f>
        <v>250</v>
      </c>
      <c r="J43" s="66" t="s">
        <v>87</v>
      </c>
      <c r="K43" s="67">
        <f t="shared" si="6"/>
        <v>1.38</v>
      </c>
      <c r="L43" s="67">
        <f t="shared" si="7"/>
        <v>1.88</v>
      </c>
      <c r="M43" s="71" t="s">
        <v>66</v>
      </c>
      <c r="N43" s="72">
        <f>0.7*0.16*0.185</f>
        <v>0.02072</v>
      </c>
      <c r="O43" s="62"/>
    </row>
    <row r="44" s="2" customFormat="1" ht="16" customHeight="1" spans="1:15">
      <c r="A44" s="40" t="s">
        <v>35</v>
      </c>
      <c r="B44" s="41" t="s">
        <v>88</v>
      </c>
      <c r="C44" s="40" t="s">
        <v>37</v>
      </c>
      <c r="D44" s="40" t="s">
        <v>38</v>
      </c>
      <c r="E44" s="42" t="s">
        <v>89</v>
      </c>
      <c r="F44" s="43" t="s">
        <v>40</v>
      </c>
      <c r="G44" s="44">
        <v>6600</v>
      </c>
      <c r="H44" s="45"/>
      <c r="I44" s="73">
        <v>2250</v>
      </c>
      <c r="J44" s="66" t="s">
        <v>90</v>
      </c>
      <c r="K44" s="67">
        <f t="shared" si="6"/>
        <v>12.42</v>
      </c>
      <c r="L44" s="67">
        <f t="shared" si="7"/>
        <v>12.92</v>
      </c>
      <c r="M44" s="68" t="s">
        <v>42</v>
      </c>
      <c r="N44" s="69">
        <f t="shared" ref="N44:N60" si="8">0.7*0.26*0.205</f>
        <v>0.03731</v>
      </c>
      <c r="O44" s="62"/>
    </row>
    <row r="45" s="2" customFormat="1" ht="16" customHeight="1" spans="1:15">
      <c r="A45" s="46"/>
      <c r="B45" s="47"/>
      <c r="C45" s="46"/>
      <c r="D45" s="46"/>
      <c r="E45" s="48"/>
      <c r="F45" s="49"/>
      <c r="G45" s="50"/>
      <c r="H45" s="45"/>
      <c r="I45" s="73">
        <v>2250</v>
      </c>
      <c r="J45" s="66" t="s">
        <v>91</v>
      </c>
      <c r="K45" s="67">
        <f t="shared" si="6"/>
        <v>12.42</v>
      </c>
      <c r="L45" s="67">
        <f t="shared" si="7"/>
        <v>12.92</v>
      </c>
      <c r="M45" s="68" t="s">
        <v>42</v>
      </c>
      <c r="N45" s="69">
        <f t="shared" si="8"/>
        <v>0.03731</v>
      </c>
      <c r="O45" s="62"/>
    </row>
    <row r="46" s="2" customFormat="1" ht="16" customHeight="1" spans="1:15">
      <c r="A46" s="46"/>
      <c r="B46" s="47"/>
      <c r="C46" s="46"/>
      <c r="D46" s="46"/>
      <c r="E46" s="48"/>
      <c r="F46" s="49"/>
      <c r="G46" s="50"/>
      <c r="H46" s="45">
        <v>100</v>
      </c>
      <c r="I46" s="73">
        <v>2200</v>
      </c>
      <c r="J46" s="66" t="s">
        <v>92</v>
      </c>
      <c r="K46" s="67">
        <f t="shared" si="6"/>
        <v>12.144</v>
      </c>
      <c r="L46" s="67">
        <f t="shared" si="7"/>
        <v>12.644</v>
      </c>
      <c r="M46" s="68" t="s">
        <v>42</v>
      </c>
      <c r="N46" s="69">
        <f t="shared" si="8"/>
        <v>0.03731</v>
      </c>
      <c r="O46" s="62"/>
    </row>
    <row r="47" s="2" customFormat="1" ht="16" customHeight="1" spans="1:15">
      <c r="A47" s="46"/>
      <c r="B47" s="47"/>
      <c r="C47" s="46"/>
      <c r="D47" s="46"/>
      <c r="E47" s="48"/>
      <c r="F47" s="43" t="s">
        <v>47</v>
      </c>
      <c r="G47" s="44">
        <v>12950</v>
      </c>
      <c r="H47" s="45"/>
      <c r="I47" s="73">
        <v>2200</v>
      </c>
      <c r="J47" s="66" t="s">
        <v>93</v>
      </c>
      <c r="K47" s="67">
        <f t="shared" si="6"/>
        <v>12.144</v>
      </c>
      <c r="L47" s="67">
        <f t="shared" si="7"/>
        <v>12.644</v>
      </c>
      <c r="M47" s="68" t="s">
        <v>42</v>
      </c>
      <c r="N47" s="69">
        <f t="shared" si="8"/>
        <v>0.03731</v>
      </c>
      <c r="O47" s="62"/>
    </row>
    <row r="48" s="2" customFormat="1" ht="16" customHeight="1" spans="1:15">
      <c r="A48" s="46"/>
      <c r="B48" s="47"/>
      <c r="C48" s="46"/>
      <c r="D48" s="46"/>
      <c r="E48" s="48"/>
      <c r="F48" s="49"/>
      <c r="G48" s="50"/>
      <c r="H48" s="45"/>
      <c r="I48" s="73">
        <v>2200</v>
      </c>
      <c r="J48" s="66" t="s">
        <v>94</v>
      </c>
      <c r="K48" s="67">
        <f t="shared" si="6"/>
        <v>12.144</v>
      </c>
      <c r="L48" s="67">
        <f t="shared" si="7"/>
        <v>12.644</v>
      </c>
      <c r="M48" s="68" t="s">
        <v>42</v>
      </c>
      <c r="N48" s="69">
        <f t="shared" si="8"/>
        <v>0.03731</v>
      </c>
      <c r="O48" s="62"/>
    </row>
    <row r="49" s="2" customFormat="1" ht="16" customHeight="1" spans="1:15">
      <c r="A49" s="46"/>
      <c r="B49" s="47"/>
      <c r="C49" s="46"/>
      <c r="D49" s="46"/>
      <c r="E49" s="48"/>
      <c r="F49" s="49"/>
      <c r="G49" s="50"/>
      <c r="H49" s="45"/>
      <c r="I49" s="73">
        <v>2200</v>
      </c>
      <c r="J49" s="66" t="s">
        <v>95</v>
      </c>
      <c r="K49" s="67">
        <f t="shared" si="6"/>
        <v>12.144</v>
      </c>
      <c r="L49" s="67">
        <f t="shared" si="7"/>
        <v>12.644</v>
      </c>
      <c r="M49" s="68" t="s">
        <v>42</v>
      </c>
      <c r="N49" s="69">
        <f t="shared" si="8"/>
        <v>0.03731</v>
      </c>
      <c r="O49" s="62"/>
    </row>
    <row r="50" s="2" customFormat="1" ht="16" customHeight="1" spans="1:15">
      <c r="A50" s="46"/>
      <c r="B50" s="47"/>
      <c r="C50" s="46"/>
      <c r="D50" s="46"/>
      <c r="E50" s="48"/>
      <c r="F50" s="49"/>
      <c r="G50" s="50"/>
      <c r="H50" s="45"/>
      <c r="I50" s="73">
        <v>2200</v>
      </c>
      <c r="J50" s="66" t="s">
        <v>96</v>
      </c>
      <c r="K50" s="67">
        <f t="shared" si="6"/>
        <v>12.144</v>
      </c>
      <c r="L50" s="67">
        <f t="shared" si="7"/>
        <v>12.644</v>
      </c>
      <c r="M50" s="68" t="s">
        <v>42</v>
      </c>
      <c r="N50" s="69">
        <f t="shared" si="8"/>
        <v>0.03731</v>
      </c>
      <c r="O50" s="62"/>
    </row>
    <row r="51" s="2" customFormat="1" ht="16" customHeight="1" spans="1:15">
      <c r="A51" s="46"/>
      <c r="B51" s="47"/>
      <c r="C51" s="46"/>
      <c r="D51" s="46"/>
      <c r="E51" s="48"/>
      <c r="F51" s="49"/>
      <c r="G51" s="50"/>
      <c r="H51" s="45"/>
      <c r="I51" s="73">
        <v>2200</v>
      </c>
      <c r="J51" s="66" t="s">
        <v>97</v>
      </c>
      <c r="K51" s="67">
        <f t="shared" si="6"/>
        <v>12.144</v>
      </c>
      <c r="L51" s="67">
        <f t="shared" si="7"/>
        <v>12.644</v>
      </c>
      <c r="M51" s="68" t="s">
        <v>42</v>
      </c>
      <c r="N51" s="69">
        <f t="shared" si="8"/>
        <v>0.03731</v>
      </c>
      <c r="O51" s="62"/>
    </row>
    <row r="52" s="2" customFormat="1" ht="16" customHeight="1" spans="1:15">
      <c r="A52" s="46"/>
      <c r="B52" s="47"/>
      <c r="C52" s="46"/>
      <c r="D52" s="46"/>
      <c r="E52" s="48"/>
      <c r="F52" s="49"/>
      <c r="G52" s="50"/>
      <c r="H52" s="45">
        <v>150</v>
      </c>
      <c r="I52" s="73">
        <v>2100</v>
      </c>
      <c r="J52" s="66" t="s">
        <v>98</v>
      </c>
      <c r="K52" s="67">
        <f t="shared" si="6"/>
        <v>11.592</v>
      </c>
      <c r="L52" s="67">
        <f t="shared" si="7"/>
        <v>12.092</v>
      </c>
      <c r="M52" s="68" t="s">
        <v>42</v>
      </c>
      <c r="N52" s="69">
        <f t="shared" si="8"/>
        <v>0.03731</v>
      </c>
      <c r="O52" s="62"/>
    </row>
    <row r="53" s="2" customFormat="1" ht="16" customHeight="1" spans="1:15">
      <c r="A53" s="46"/>
      <c r="B53" s="47"/>
      <c r="C53" s="46"/>
      <c r="D53" s="46"/>
      <c r="E53" s="48"/>
      <c r="F53" s="43" t="s">
        <v>55</v>
      </c>
      <c r="G53" s="44">
        <v>17400</v>
      </c>
      <c r="H53" s="45"/>
      <c r="I53" s="73">
        <v>2200</v>
      </c>
      <c r="J53" s="66" t="s">
        <v>99</v>
      </c>
      <c r="K53" s="67">
        <f t="shared" si="6"/>
        <v>12.144</v>
      </c>
      <c r="L53" s="67">
        <f t="shared" si="7"/>
        <v>12.644</v>
      </c>
      <c r="M53" s="68" t="s">
        <v>42</v>
      </c>
      <c r="N53" s="69">
        <f t="shared" si="8"/>
        <v>0.03731</v>
      </c>
      <c r="O53" s="62"/>
    </row>
    <row r="54" s="2" customFormat="1" ht="16" customHeight="1" spans="1:15">
      <c r="A54" s="46"/>
      <c r="B54" s="47"/>
      <c r="C54" s="46"/>
      <c r="D54" s="46"/>
      <c r="E54" s="48"/>
      <c r="F54" s="49"/>
      <c r="G54" s="50"/>
      <c r="H54" s="45"/>
      <c r="I54" s="73">
        <v>2200</v>
      </c>
      <c r="J54" s="66" t="s">
        <v>100</v>
      </c>
      <c r="K54" s="67">
        <f t="shared" si="6"/>
        <v>12.144</v>
      </c>
      <c r="L54" s="67">
        <f t="shared" si="7"/>
        <v>12.644</v>
      </c>
      <c r="M54" s="68" t="s">
        <v>42</v>
      </c>
      <c r="N54" s="69">
        <f t="shared" si="8"/>
        <v>0.03731</v>
      </c>
      <c r="O54" s="62"/>
    </row>
    <row r="55" s="2" customFormat="1" ht="16" customHeight="1" spans="1:15">
      <c r="A55" s="46"/>
      <c r="B55" s="47"/>
      <c r="C55" s="46"/>
      <c r="D55" s="46"/>
      <c r="E55" s="48"/>
      <c r="F55" s="49"/>
      <c r="G55" s="50"/>
      <c r="H55" s="45"/>
      <c r="I55" s="73">
        <v>2200</v>
      </c>
      <c r="J55" s="66" t="s">
        <v>101</v>
      </c>
      <c r="K55" s="67">
        <f t="shared" si="6"/>
        <v>12.144</v>
      </c>
      <c r="L55" s="67">
        <f t="shared" si="7"/>
        <v>12.644</v>
      </c>
      <c r="M55" s="68" t="s">
        <v>42</v>
      </c>
      <c r="N55" s="69">
        <f t="shared" si="8"/>
        <v>0.03731</v>
      </c>
      <c r="O55" s="62"/>
    </row>
    <row r="56" s="2" customFormat="1" ht="16" customHeight="1" spans="1:15">
      <c r="A56" s="46"/>
      <c r="B56" s="47"/>
      <c r="C56" s="46"/>
      <c r="D56" s="46"/>
      <c r="E56" s="48"/>
      <c r="F56" s="49"/>
      <c r="G56" s="50"/>
      <c r="H56" s="45"/>
      <c r="I56" s="73">
        <v>2200</v>
      </c>
      <c r="J56" s="66" t="s">
        <v>102</v>
      </c>
      <c r="K56" s="67">
        <f t="shared" si="6"/>
        <v>12.144</v>
      </c>
      <c r="L56" s="67">
        <f t="shared" si="7"/>
        <v>12.644</v>
      </c>
      <c r="M56" s="68" t="s">
        <v>42</v>
      </c>
      <c r="N56" s="69">
        <f t="shared" si="8"/>
        <v>0.03731</v>
      </c>
      <c r="O56" s="62"/>
    </row>
    <row r="57" s="2" customFormat="1" ht="16" customHeight="1" spans="1:15">
      <c r="A57" s="46"/>
      <c r="B57" s="47"/>
      <c r="C57" s="46"/>
      <c r="D57" s="46"/>
      <c r="E57" s="48"/>
      <c r="F57" s="49"/>
      <c r="G57" s="50"/>
      <c r="H57" s="45"/>
      <c r="I57" s="73">
        <v>2200</v>
      </c>
      <c r="J57" s="66" t="s">
        <v>103</v>
      </c>
      <c r="K57" s="67">
        <f t="shared" si="6"/>
        <v>12.144</v>
      </c>
      <c r="L57" s="67">
        <f t="shared" si="7"/>
        <v>12.644</v>
      </c>
      <c r="M57" s="68" t="s">
        <v>42</v>
      </c>
      <c r="N57" s="69">
        <f t="shared" si="8"/>
        <v>0.03731</v>
      </c>
      <c r="O57" s="62"/>
    </row>
    <row r="58" s="2" customFormat="1" ht="16" customHeight="1" spans="1:15">
      <c r="A58" s="46"/>
      <c r="B58" s="47"/>
      <c r="C58" s="46"/>
      <c r="D58" s="46"/>
      <c r="E58" s="48"/>
      <c r="F58" s="49"/>
      <c r="G58" s="50"/>
      <c r="H58" s="45"/>
      <c r="I58" s="73">
        <v>2200</v>
      </c>
      <c r="J58" s="66" t="s">
        <v>104</v>
      </c>
      <c r="K58" s="67">
        <f t="shared" si="6"/>
        <v>12.144</v>
      </c>
      <c r="L58" s="67">
        <f t="shared" si="7"/>
        <v>12.644</v>
      </c>
      <c r="M58" s="68" t="s">
        <v>42</v>
      </c>
      <c r="N58" s="69">
        <f t="shared" si="8"/>
        <v>0.03731</v>
      </c>
      <c r="O58" s="62"/>
    </row>
    <row r="59" s="2" customFormat="1" ht="16" customHeight="1" spans="1:15">
      <c r="A59" s="46"/>
      <c r="B59" s="47"/>
      <c r="C59" s="46"/>
      <c r="D59" s="46"/>
      <c r="E59" s="48"/>
      <c r="F59" s="49"/>
      <c r="G59" s="50"/>
      <c r="H59" s="45"/>
      <c r="I59" s="73">
        <v>2200</v>
      </c>
      <c r="J59" s="66" t="s">
        <v>105</v>
      </c>
      <c r="K59" s="67">
        <f t="shared" si="6"/>
        <v>12.144</v>
      </c>
      <c r="L59" s="67">
        <f t="shared" si="7"/>
        <v>12.644</v>
      </c>
      <c r="M59" s="68" t="s">
        <v>42</v>
      </c>
      <c r="N59" s="69">
        <f t="shared" si="8"/>
        <v>0.03731</v>
      </c>
      <c r="O59" s="62"/>
    </row>
    <row r="60" s="2" customFormat="1" ht="16" customHeight="1" spans="1:15">
      <c r="A60" s="46"/>
      <c r="B60" s="47"/>
      <c r="C60" s="46"/>
      <c r="D60" s="46"/>
      <c r="E60" s="48"/>
      <c r="F60" s="49"/>
      <c r="G60" s="50"/>
      <c r="H60" s="45">
        <v>200</v>
      </c>
      <c r="I60" s="73">
        <v>2200</v>
      </c>
      <c r="J60" s="66" t="s">
        <v>106</v>
      </c>
      <c r="K60" s="67">
        <f t="shared" si="6"/>
        <v>12.144</v>
      </c>
      <c r="L60" s="67">
        <f t="shared" si="7"/>
        <v>12.644</v>
      </c>
      <c r="M60" s="68" t="s">
        <v>42</v>
      </c>
      <c r="N60" s="69">
        <f t="shared" si="8"/>
        <v>0.03731</v>
      </c>
      <c r="O60" s="62"/>
    </row>
    <row r="61" s="2" customFormat="1" ht="16" customHeight="1" spans="1:15">
      <c r="A61" s="46"/>
      <c r="B61" s="47"/>
      <c r="C61" s="46"/>
      <c r="D61" s="46"/>
      <c r="E61" s="48"/>
      <c r="F61" s="43" t="s">
        <v>67</v>
      </c>
      <c r="G61" s="44">
        <v>14050</v>
      </c>
      <c r="H61" s="45"/>
      <c r="I61" s="73">
        <v>2200</v>
      </c>
      <c r="J61" s="66" t="s">
        <v>107</v>
      </c>
      <c r="K61" s="67">
        <f t="shared" si="6"/>
        <v>12.144</v>
      </c>
      <c r="L61" s="67">
        <f t="shared" si="7"/>
        <v>12.644</v>
      </c>
      <c r="M61" s="68" t="s">
        <v>42</v>
      </c>
      <c r="N61" s="69">
        <f t="shared" ref="N61:N67" si="9">0.7*0.26*0.205</f>
        <v>0.03731</v>
      </c>
      <c r="O61" s="62"/>
    </row>
    <row r="62" s="2" customFormat="1" ht="16" customHeight="1" spans="1:15">
      <c r="A62" s="46"/>
      <c r="B62" s="47"/>
      <c r="C62" s="46"/>
      <c r="D62" s="46"/>
      <c r="E62" s="48"/>
      <c r="F62" s="49"/>
      <c r="G62" s="50"/>
      <c r="H62" s="45"/>
      <c r="I62" s="73">
        <v>2200</v>
      </c>
      <c r="J62" s="66" t="s">
        <v>108</v>
      </c>
      <c r="K62" s="67">
        <f t="shared" si="6"/>
        <v>12.144</v>
      </c>
      <c r="L62" s="67">
        <f t="shared" si="7"/>
        <v>12.644</v>
      </c>
      <c r="M62" s="68" t="s">
        <v>42</v>
      </c>
      <c r="N62" s="69">
        <f t="shared" si="9"/>
        <v>0.03731</v>
      </c>
      <c r="O62" s="62"/>
    </row>
    <row r="63" s="2" customFormat="1" ht="16" customHeight="1" spans="1:15">
      <c r="A63" s="46"/>
      <c r="B63" s="47"/>
      <c r="C63" s="46"/>
      <c r="D63" s="46"/>
      <c r="E63" s="48"/>
      <c r="F63" s="49"/>
      <c r="G63" s="50"/>
      <c r="H63" s="45"/>
      <c r="I63" s="73">
        <v>2200</v>
      </c>
      <c r="J63" s="66" t="s">
        <v>109</v>
      </c>
      <c r="K63" s="67">
        <f t="shared" si="6"/>
        <v>12.144</v>
      </c>
      <c r="L63" s="67">
        <f t="shared" si="7"/>
        <v>12.644</v>
      </c>
      <c r="M63" s="68" t="s">
        <v>42</v>
      </c>
      <c r="N63" s="69">
        <f t="shared" si="9"/>
        <v>0.03731</v>
      </c>
      <c r="O63" s="62"/>
    </row>
    <row r="64" s="2" customFormat="1" ht="16" customHeight="1" spans="1:15">
      <c r="A64" s="46"/>
      <c r="B64" s="47"/>
      <c r="C64" s="46"/>
      <c r="D64" s="46"/>
      <c r="E64" s="48"/>
      <c r="F64" s="49"/>
      <c r="G64" s="50"/>
      <c r="H64" s="45"/>
      <c r="I64" s="73">
        <v>2200</v>
      </c>
      <c r="J64" s="66" t="s">
        <v>110</v>
      </c>
      <c r="K64" s="67">
        <f t="shared" si="6"/>
        <v>12.144</v>
      </c>
      <c r="L64" s="67">
        <f t="shared" si="7"/>
        <v>12.644</v>
      </c>
      <c r="M64" s="68" t="s">
        <v>42</v>
      </c>
      <c r="N64" s="69">
        <f t="shared" si="9"/>
        <v>0.03731</v>
      </c>
      <c r="O64" s="70" t="s">
        <v>111</v>
      </c>
    </row>
    <row r="65" s="2" customFormat="1" ht="16" customHeight="1" spans="1:15">
      <c r="A65" s="46"/>
      <c r="B65" s="47"/>
      <c r="C65" s="46"/>
      <c r="D65" s="46"/>
      <c r="E65" s="48"/>
      <c r="F65" s="49"/>
      <c r="G65" s="50"/>
      <c r="H65" s="45"/>
      <c r="I65" s="73">
        <v>2200</v>
      </c>
      <c r="J65" s="66" t="s">
        <v>112</v>
      </c>
      <c r="K65" s="67">
        <f t="shared" si="6"/>
        <v>12.144</v>
      </c>
      <c r="L65" s="67">
        <f t="shared" si="7"/>
        <v>12.644</v>
      </c>
      <c r="M65" s="68" t="s">
        <v>42</v>
      </c>
      <c r="N65" s="69">
        <f t="shared" si="9"/>
        <v>0.03731</v>
      </c>
      <c r="O65" s="62"/>
    </row>
    <row r="66" s="2" customFormat="1" ht="16" customHeight="1" spans="1:15">
      <c r="A66" s="46"/>
      <c r="B66" s="47"/>
      <c r="C66" s="46"/>
      <c r="D66" s="46"/>
      <c r="E66" s="48"/>
      <c r="F66" s="49"/>
      <c r="G66" s="50"/>
      <c r="H66" s="45"/>
      <c r="I66" s="73">
        <v>2200</v>
      </c>
      <c r="J66" s="66" t="s">
        <v>113</v>
      </c>
      <c r="K66" s="67">
        <f t="shared" si="6"/>
        <v>12.144</v>
      </c>
      <c r="L66" s="67">
        <f t="shared" si="7"/>
        <v>12.644</v>
      </c>
      <c r="M66" s="68" t="s">
        <v>42</v>
      </c>
      <c r="N66" s="69">
        <f t="shared" si="9"/>
        <v>0.03731</v>
      </c>
      <c r="O66" s="62"/>
    </row>
    <row r="67" s="2" customFormat="1" ht="16" customHeight="1" spans="1:15">
      <c r="A67" s="46"/>
      <c r="B67" s="47"/>
      <c r="C67" s="46"/>
      <c r="D67" s="46"/>
      <c r="E67" s="48"/>
      <c r="F67" s="49"/>
      <c r="G67" s="50"/>
      <c r="H67" s="45">
        <v>150</v>
      </c>
      <c r="I67" s="73">
        <v>1000</v>
      </c>
      <c r="J67" s="66" t="s">
        <v>114</v>
      </c>
      <c r="K67" s="67">
        <f t="shared" si="6"/>
        <v>5.52</v>
      </c>
      <c r="L67" s="67">
        <f t="shared" si="7"/>
        <v>6.02</v>
      </c>
      <c r="M67" s="71" t="s">
        <v>66</v>
      </c>
      <c r="N67" s="72">
        <f>0.7*0.16*0.185</f>
        <v>0.02072</v>
      </c>
      <c r="O67" s="62"/>
    </row>
    <row r="68" s="2" customFormat="1" ht="16" customHeight="1" spans="1:15">
      <c r="A68" s="46"/>
      <c r="B68" s="41" t="s">
        <v>115</v>
      </c>
      <c r="C68" s="46"/>
      <c r="D68" s="46"/>
      <c r="E68" s="48"/>
      <c r="F68" s="43" t="s">
        <v>78</v>
      </c>
      <c r="G68" s="44">
        <v>9850</v>
      </c>
      <c r="H68" s="45"/>
      <c r="I68" s="73">
        <v>2200</v>
      </c>
      <c r="J68" s="66" t="s">
        <v>116</v>
      </c>
      <c r="K68" s="67">
        <f t="shared" si="6"/>
        <v>12.144</v>
      </c>
      <c r="L68" s="67">
        <f t="shared" si="7"/>
        <v>12.644</v>
      </c>
      <c r="M68" s="68" t="s">
        <v>42</v>
      </c>
      <c r="N68" s="69">
        <f t="shared" ref="N68:N72" si="10">0.7*0.26*0.205</f>
        <v>0.03731</v>
      </c>
      <c r="O68" s="62"/>
    </row>
    <row r="69" s="2" customFormat="1" ht="16" customHeight="1" spans="1:15">
      <c r="A69" s="46"/>
      <c r="B69" s="47"/>
      <c r="C69" s="46"/>
      <c r="D69" s="46"/>
      <c r="E69" s="48"/>
      <c r="F69" s="49"/>
      <c r="G69" s="50"/>
      <c r="H69" s="45"/>
      <c r="I69" s="73">
        <v>2200</v>
      </c>
      <c r="J69" s="66" t="s">
        <v>117</v>
      </c>
      <c r="K69" s="67">
        <f t="shared" si="6"/>
        <v>12.144</v>
      </c>
      <c r="L69" s="67">
        <f t="shared" si="7"/>
        <v>12.644</v>
      </c>
      <c r="M69" s="68" t="s">
        <v>42</v>
      </c>
      <c r="N69" s="69">
        <f t="shared" si="10"/>
        <v>0.03731</v>
      </c>
      <c r="O69" s="62"/>
    </row>
    <row r="70" s="2" customFormat="1" ht="16" customHeight="1" spans="1:15">
      <c r="A70" s="46"/>
      <c r="B70" s="47"/>
      <c r="C70" s="46"/>
      <c r="D70" s="46"/>
      <c r="E70" s="48"/>
      <c r="F70" s="49"/>
      <c r="G70" s="50"/>
      <c r="H70" s="45"/>
      <c r="I70" s="73">
        <v>2200</v>
      </c>
      <c r="J70" s="66" t="s">
        <v>118</v>
      </c>
      <c r="K70" s="67">
        <f t="shared" si="6"/>
        <v>12.144</v>
      </c>
      <c r="L70" s="67">
        <f t="shared" si="7"/>
        <v>12.644</v>
      </c>
      <c r="M70" s="68" t="s">
        <v>42</v>
      </c>
      <c r="N70" s="69">
        <f t="shared" si="10"/>
        <v>0.03731</v>
      </c>
      <c r="O70" s="62"/>
    </row>
    <row r="71" s="2" customFormat="1" ht="16" customHeight="1" spans="1:15">
      <c r="A71" s="46"/>
      <c r="B71" s="47"/>
      <c r="C71" s="46"/>
      <c r="D71" s="46"/>
      <c r="E71" s="48"/>
      <c r="F71" s="49"/>
      <c r="G71" s="50"/>
      <c r="H71" s="45"/>
      <c r="I71" s="73">
        <v>2200</v>
      </c>
      <c r="J71" s="66" t="s">
        <v>119</v>
      </c>
      <c r="K71" s="67">
        <f t="shared" si="6"/>
        <v>12.144</v>
      </c>
      <c r="L71" s="67">
        <f t="shared" si="7"/>
        <v>12.644</v>
      </c>
      <c r="M71" s="68" t="s">
        <v>42</v>
      </c>
      <c r="N71" s="69">
        <f t="shared" si="10"/>
        <v>0.03731</v>
      </c>
      <c r="O71" s="62"/>
    </row>
    <row r="72" s="2" customFormat="1" ht="16" customHeight="1" spans="1:15">
      <c r="A72" s="46"/>
      <c r="B72" s="74"/>
      <c r="C72" s="46"/>
      <c r="D72" s="46"/>
      <c r="E72" s="48"/>
      <c r="F72" s="49"/>
      <c r="G72" s="50"/>
      <c r="H72" s="45">
        <v>100</v>
      </c>
      <c r="I72" s="73">
        <v>1150</v>
      </c>
      <c r="J72" s="66" t="s">
        <v>120</v>
      </c>
      <c r="K72" s="67">
        <f t="shared" si="6"/>
        <v>6.348</v>
      </c>
      <c r="L72" s="67">
        <f t="shared" si="7"/>
        <v>6.848</v>
      </c>
      <c r="M72" s="71" t="s">
        <v>66</v>
      </c>
      <c r="N72" s="72">
        <f>0.7*0.16*0.185</f>
        <v>0.02072</v>
      </c>
      <c r="O72" s="62"/>
    </row>
    <row r="73" s="2" customFormat="1" ht="16" customHeight="1" spans="1:15">
      <c r="A73" s="75"/>
      <c r="B73" s="76" t="s">
        <v>121</v>
      </c>
      <c r="C73" s="75"/>
      <c r="D73" s="75"/>
      <c r="E73" s="77"/>
      <c r="F73" s="43" t="s">
        <v>86</v>
      </c>
      <c r="G73" s="44">
        <v>200</v>
      </c>
      <c r="H73" s="45">
        <v>50</v>
      </c>
      <c r="I73" s="73">
        <f>G73+H73</f>
        <v>250</v>
      </c>
      <c r="J73" s="66" t="s">
        <v>122</v>
      </c>
      <c r="K73" s="67">
        <f t="shared" ref="K73:K101" si="11">I73*0.00552</f>
        <v>1.38</v>
      </c>
      <c r="L73" s="67">
        <f t="shared" ref="L73:L104" si="12">K73+0.5</f>
        <v>1.88</v>
      </c>
      <c r="M73" s="71" t="s">
        <v>66</v>
      </c>
      <c r="N73" s="72">
        <f>0.7*0.16*0.185</f>
        <v>0.02072</v>
      </c>
      <c r="O73" s="62"/>
    </row>
    <row r="74" s="2" customFormat="1" ht="16" customHeight="1" spans="1:15">
      <c r="A74" s="25" t="s">
        <v>35</v>
      </c>
      <c r="B74" s="26" t="s">
        <v>123</v>
      </c>
      <c r="C74" s="25" t="s">
        <v>37</v>
      </c>
      <c r="D74" s="25" t="s">
        <v>38</v>
      </c>
      <c r="E74" s="27" t="s">
        <v>124</v>
      </c>
      <c r="F74" s="28" t="s">
        <v>40</v>
      </c>
      <c r="G74" s="29">
        <v>5550</v>
      </c>
      <c r="H74" s="30"/>
      <c r="I74" s="65">
        <v>2200</v>
      </c>
      <c r="J74" s="66" t="s">
        <v>125</v>
      </c>
      <c r="K74" s="67">
        <f t="shared" si="11"/>
        <v>12.144</v>
      </c>
      <c r="L74" s="67">
        <f t="shared" si="12"/>
        <v>12.644</v>
      </c>
      <c r="M74" s="68" t="s">
        <v>42</v>
      </c>
      <c r="N74" s="69">
        <f t="shared" ref="N73:N76" si="13">0.7*0.26*0.205</f>
        <v>0.03731</v>
      </c>
      <c r="O74" s="62"/>
    </row>
    <row r="75" s="2" customFormat="1" ht="16" customHeight="1" spans="1:15">
      <c r="A75" s="31"/>
      <c r="B75" s="32"/>
      <c r="C75" s="31"/>
      <c r="D75" s="31"/>
      <c r="E75" s="33"/>
      <c r="F75" s="34"/>
      <c r="G75" s="35"/>
      <c r="H75" s="30"/>
      <c r="I75" s="65">
        <v>2200</v>
      </c>
      <c r="J75" s="66" t="s">
        <v>126</v>
      </c>
      <c r="K75" s="67">
        <f t="shared" si="11"/>
        <v>12.144</v>
      </c>
      <c r="L75" s="67">
        <f t="shared" si="12"/>
        <v>12.644</v>
      </c>
      <c r="M75" s="68" t="s">
        <v>42</v>
      </c>
      <c r="N75" s="69">
        <f t="shared" si="13"/>
        <v>0.03731</v>
      </c>
      <c r="O75" s="62"/>
    </row>
    <row r="76" s="2" customFormat="1" ht="16" customHeight="1" spans="1:15">
      <c r="A76" s="31"/>
      <c r="B76" s="32"/>
      <c r="C76" s="31"/>
      <c r="D76" s="31"/>
      <c r="E76" s="33"/>
      <c r="F76" s="34"/>
      <c r="G76" s="35"/>
      <c r="H76" s="30">
        <v>100</v>
      </c>
      <c r="I76" s="65">
        <f>G74-I74-I75+100</f>
        <v>1250</v>
      </c>
      <c r="J76" s="66" t="s">
        <v>127</v>
      </c>
      <c r="K76" s="67">
        <f t="shared" si="11"/>
        <v>6.9</v>
      </c>
      <c r="L76" s="67">
        <f t="shared" si="12"/>
        <v>7.4</v>
      </c>
      <c r="M76" s="68" t="s">
        <v>42</v>
      </c>
      <c r="N76" s="69">
        <f t="shared" si="13"/>
        <v>0.03731</v>
      </c>
      <c r="O76" s="62"/>
    </row>
    <row r="77" s="2" customFormat="1" ht="16" customHeight="1" spans="1:15">
      <c r="A77" s="31"/>
      <c r="B77" s="32"/>
      <c r="C77" s="31"/>
      <c r="D77" s="31"/>
      <c r="E77" s="33"/>
      <c r="F77" s="28" t="s">
        <v>47</v>
      </c>
      <c r="G77" s="29">
        <v>10800</v>
      </c>
      <c r="H77" s="30"/>
      <c r="I77" s="65">
        <v>2200</v>
      </c>
      <c r="J77" s="66" t="s">
        <v>128</v>
      </c>
      <c r="K77" s="67">
        <f t="shared" si="11"/>
        <v>12.144</v>
      </c>
      <c r="L77" s="67">
        <f t="shared" si="12"/>
        <v>12.644</v>
      </c>
      <c r="M77" s="68" t="s">
        <v>42</v>
      </c>
      <c r="N77" s="69">
        <f t="shared" ref="N77:N82" si="14">0.7*0.26*0.205</f>
        <v>0.03731</v>
      </c>
      <c r="O77" s="62"/>
    </row>
    <row r="78" s="2" customFormat="1" ht="16" customHeight="1" spans="1:15">
      <c r="A78" s="31"/>
      <c r="B78" s="32"/>
      <c r="C78" s="31"/>
      <c r="D78" s="31"/>
      <c r="E78" s="33"/>
      <c r="F78" s="34"/>
      <c r="G78" s="35"/>
      <c r="H78" s="30"/>
      <c r="I78" s="65">
        <v>2200</v>
      </c>
      <c r="J78" s="66" t="s">
        <v>129</v>
      </c>
      <c r="K78" s="67">
        <f t="shared" si="11"/>
        <v>12.144</v>
      </c>
      <c r="L78" s="67">
        <f t="shared" si="12"/>
        <v>12.644</v>
      </c>
      <c r="M78" s="68" t="s">
        <v>42</v>
      </c>
      <c r="N78" s="69">
        <f t="shared" si="14"/>
        <v>0.03731</v>
      </c>
      <c r="O78" s="62"/>
    </row>
    <row r="79" s="2" customFormat="1" ht="16" customHeight="1" spans="1:15">
      <c r="A79" s="31"/>
      <c r="B79" s="32"/>
      <c r="C79" s="31"/>
      <c r="D79" s="31"/>
      <c r="E79" s="33"/>
      <c r="F79" s="34"/>
      <c r="G79" s="35"/>
      <c r="H79" s="30"/>
      <c r="I79" s="65">
        <v>2200</v>
      </c>
      <c r="J79" s="66" t="s">
        <v>130</v>
      </c>
      <c r="K79" s="67">
        <f t="shared" si="11"/>
        <v>12.144</v>
      </c>
      <c r="L79" s="67">
        <f t="shared" si="12"/>
        <v>12.644</v>
      </c>
      <c r="M79" s="68" t="s">
        <v>42</v>
      </c>
      <c r="N79" s="69">
        <f t="shared" si="14"/>
        <v>0.03731</v>
      </c>
      <c r="O79" s="62"/>
    </row>
    <row r="80" s="2" customFormat="1" ht="16" customHeight="1" spans="1:15">
      <c r="A80" s="31"/>
      <c r="B80" s="32"/>
      <c r="C80" s="31"/>
      <c r="D80" s="31"/>
      <c r="E80" s="33"/>
      <c r="F80" s="34"/>
      <c r="G80" s="35"/>
      <c r="H80" s="30"/>
      <c r="I80" s="65">
        <v>2200</v>
      </c>
      <c r="J80" s="66" t="s">
        <v>131</v>
      </c>
      <c r="K80" s="67">
        <f t="shared" si="11"/>
        <v>12.144</v>
      </c>
      <c r="L80" s="67">
        <f t="shared" si="12"/>
        <v>12.644</v>
      </c>
      <c r="M80" s="68" t="s">
        <v>42</v>
      </c>
      <c r="N80" s="69">
        <f t="shared" si="14"/>
        <v>0.03731</v>
      </c>
      <c r="O80" s="62"/>
    </row>
    <row r="81" s="2" customFormat="1" ht="16" customHeight="1" spans="1:15">
      <c r="A81" s="31"/>
      <c r="B81" s="32"/>
      <c r="C81" s="31"/>
      <c r="D81" s="31"/>
      <c r="E81" s="33"/>
      <c r="F81" s="34"/>
      <c r="G81" s="35"/>
      <c r="H81" s="30">
        <v>100</v>
      </c>
      <c r="I81" s="65">
        <v>2100</v>
      </c>
      <c r="J81" s="66" t="s">
        <v>132</v>
      </c>
      <c r="K81" s="67">
        <f t="shared" si="11"/>
        <v>11.592</v>
      </c>
      <c r="L81" s="67">
        <f t="shared" si="12"/>
        <v>12.092</v>
      </c>
      <c r="M81" s="68" t="s">
        <v>42</v>
      </c>
      <c r="N81" s="69">
        <f t="shared" si="14"/>
        <v>0.03731</v>
      </c>
      <c r="O81" s="62"/>
    </row>
    <row r="82" s="2" customFormat="1" ht="16" customHeight="1" spans="1:15">
      <c r="A82" s="31"/>
      <c r="B82" s="32"/>
      <c r="C82" s="31"/>
      <c r="D82" s="31"/>
      <c r="E82" s="33"/>
      <c r="F82" s="28" t="s">
        <v>55</v>
      </c>
      <c r="G82" s="29">
        <v>14500</v>
      </c>
      <c r="H82" s="30"/>
      <c r="I82" s="65">
        <v>2200</v>
      </c>
      <c r="J82" s="66" t="s">
        <v>133</v>
      </c>
      <c r="K82" s="67">
        <f t="shared" si="11"/>
        <v>12.144</v>
      </c>
      <c r="L82" s="67">
        <f t="shared" si="12"/>
        <v>12.644</v>
      </c>
      <c r="M82" s="68" t="s">
        <v>42</v>
      </c>
      <c r="N82" s="69">
        <f t="shared" si="14"/>
        <v>0.03731</v>
      </c>
      <c r="O82" s="62"/>
    </row>
    <row r="83" s="2" customFormat="1" ht="16" customHeight="1" spans="1:15">
      <c r="A83" s="31"/>
      <c r="B83" s="32"/>
      <c r="C83" s="31"/>
      <c r="D83" s="31"/>
      <c r="E83" s="33"/>
      <c r="F83" s="34"/>
      <c r="G83" s="35"/>
      <c r="H83" s="30"/>
      <c r="I83" s="65">
        <v>2200</v>
      </c>
      <c r="J83" s="66" t="s">
        <v>134</v>
      </c>
      <c r="K83" s="67">
        <f t="shared" si="11"/>
        <v>12.144</v>
      </c>
      <c r="L83" s="67">
        <f t="shared" si="12"/>
        <v>12.644</v>
      </c>
      <c r="M83" s="68" t="s">
        <v>42</v>
      </c>
      <c r="N83" s="69">
        <f t="shared" ref="N83:N88" si="15">0.7*0.26*0.205</f>
        <v>0.03731</v>
      </c>
      <c r="O83" s="62"/>
    </row>
    <row r="84" s="2" customFormat="1" ht="16" customHeight="1" spans="1:15">
      <c r="A84" s="31"/>
      <c r="B84" s="32"/>
      <c r="C84" s="31"/>
      <c r="D84" s="31"/>
      <c r="E84" s="33"/>
      <c r="F84" s="34"/>
      <c r="G84" s="35"/>
      <c r="H84" s="30"/>
      <c r="I84" s="65">
        <v>2200</v>
      </c>
      <c r="J84" s="66" t="s">
        <v>135</v>
      </c>
      <c r="K84" s="67">
        <f t="shared" si="11"/>
        <v>12.144</v>
      </c>
      <c r="L84" s="67">
        <f t="shared" si="12"/>
        <v>12.644</v>
      </c>
      <c r="M84" s="68" t="s">
        <v>42</v>
      </c>
      <c r="N84" s="69">
        <f t="shared" si="15"/>
        <v>0.03731</v>
      </c>
      <c r="O84" s="62"/>
    </row>
    <row r="85" s="2" customFormat="1" ht="16" customHeight="1" spans="1:15">
      <c r="A85" s="31"/>
      <c r="B85" s="32"/>
      <c r="C85" s="31"/>
      <c r="D85" s="31"/>
      <c r="E85" s="33"/>
      <c r="F85" s="34"/>
      <c r="G85" s="35"/>
      <c r="H85" s="30"/>
      <c r="I85" s="65">
        <v>2200</v>
      </c>
      <c r="J85" s="66" t="s">
        <v>136</v>
      </c>
      <c r="K85" s="67">
        <f t="shared" si="11"/>
        <v>12.144</v>
      </c>
      <c r="L85" s="67">
        <f t="shared" si="12"/>
        <v>12.644</v>
      </c>
      <c r="M85" s="68" t="s">
        <v>42</v>
      </c>
      <c r="N85" s="69">
        <f t="shared" si="15"/>
        <v>0.03731</v>
      </c>
      <c r="O85" s="62"/>
    </row>
    <row r="86" s="2" customFormat="1" ht="16" customHeight="1" spans="1:15">
      <c r="A86" s="31"/>
      <c r="B86" s="32"/>
      <c r="C86" s="31"/>
      <c r="D86" s="31"/>
      <c r="E86" s="33"/>
      <c r="F86" s="34"/>
      <c r="G86" s="35"/>
      <c r="H86" s="30"/>
      <c r="I86" s="65">
        <v>2200</v>
      </c>
      <c r="J86" s="66" t="s">
        <v>137</v>
      </c>
      <c r="K86" s="67">
        <f t="shared" si="11"/>
        <v>12.144</v>
      </c>
      <c r="L86" s="67">
        <f t="shared" si="12"/>
        <v>12.644</v>
      </c>
      <c r="M86" s="68" t="s">
        <v>42</v>
      </c>
      <c r="N86" s="69">
        <f t="shared" si="15"/>
        <v>0.03731</v>
      </c>
      <c r="O86" s="62"/>
    </row>
    <row r="87" s="2" customFormat="1" ht="16" customHeight="1" spans="1:15">
      <c r="A87" s="31"/>
      <c r="B87" s="32"/>
      <c r="C87" s="31"/>
      <c r="D87" s="31"/>
      <c r="E87" s="33"/>
      <c r="F87" s="34"/>
      <c r="G87" s="35"/>
      <c r="H87" s="30"/>
      <c r="I87" s="65">
        <v>2200</v>
      </c>
      <c r="J87" s="66" t="s">
        <v>138</v>
      </c>
      <c r="K87" s="67">
        <f t="shared" si="11"/>
        <v>12.144</v>
      </c>
      <c r="L87" s="67">
        <f t="shared" si="12"/>
        <v>12.644</v>
      </c>
      <c r="M87" s="68" t="s">
        <v>42</v>
      </c>
      <c r="N87" s="69">
        <f t="shared" si="15"/>
        <v>0.03731</v>
      </c>
      <c r="O87" s="62"/>
    </row>
    <row r="88" s="2" customFormat="1" ht="16" customHeight="1" spans="1:15">
      <c r="A88" s="31"/>
      <c r="B88" s="32"/>
      <c r="C88" s="31"/>
      <c r="D88" s="31"/>
      <c r="E88" s="33"/>
      <c r="F88" s="34"/>
      <c r="G88" s="35"/>
      <c r="H88" s="30">
        <v>150</v>
      </c>
      <c r="I88" s="65">
        <v>1450</v>
      </c>
      <c r="J88" s="66" t="s">
        <v>139</v>
      </c>
      <c r="K88" s="67">
        <f t="shared" si="11"/>
        <v>8.004</v>
      </c>
      <c r="L88" s="67">
        <f t="shared" si="12"/>
        <v>8.504</v>
      </c>
      <c r="M88" s="68" t="s">
        <v>42</v>
      </c>
      <c r="N88" s="69">
        <f t="shared" si="15"/>
        <v>0.03731</v>
      </c>
      <c r="O88" s="62"/>
    </row>
    <row r="89" s="2" customFormat="1" ht="16" customHeight="1" spans="1:15">
      <c r="A89" s="31"/>
      <c r="B89" s="32"/>
      <c r="C89" s="31"/>
      <c r="D89" s="31"/>
      <c r="E89" s="33"/>
      <c r="F89" s="28" t="s">
        <v>67</v>
      </c>
      <c r="G89" s="29">
        <v>11700</v>
      </c>
      <c r="H89" s="30"/>
      <c r="I89" s="65">
        <v>2200</v>
      </c>
      <c r="J89" s="66" t="s">
        <v>140</v>
      </c>
      <c r="K89" s="67">
        <f t="shared" si="11"/>
        <v>12.144</v>
      </c>
      <c r="L89" s="67">
        <f t="shared" si="12"/>
        <v>12.644</v>
      </c>
      <c r="M89" s="68" t="s">
        <v>42</v>
      </c>
      <c r="N89" s="69">
        <f t="shared" ref="N89:N94" si="16">0.7*0.26*0.205</f>
        <v>0.03731</v>
      </c>
      <c r="O89" s="62"/>
    </row>
    <row r="90" s="2" customFormat="1" ht="16" customHeight="1" spans="1:15">
      <c r="A90" s="31"/>
      <c r="B90" s="32"/>
      <c r="C90" s="31"/>
      <c r="D90" s="31"/>
      <c r="E90" s="33"/>
      <c r="F90" s="34"/>
      <c r="G90" s="35"/>
      <c r="H90" s="30"/>
      <c r="I90" s="65">
        <v>2200</v>
      </c>
      <c r="J90" s="66" t="s">
        <v>141</v>
      </c>
      <c r="K90" s="67">
        <f t="shared" si="11"/>
        <v>12.144</v>
      </c>
      <c r="L90" s="67">
        <f t="shared" si="12"/>
        <v>12.644</v>
      </c>
      <c r="M90" s="68" t="s">
        <v>42</v>
      </c>
      <c r="N90" s="69">
        <f t="shared" si="16"/>
        <v>0.03731</v>
      </c>
      <c r="O90" s="62"/>
    </row>
    <row r="91" s="2" customFormat="1" ht="16" customHeight="1" spans="1:15">
      <c r="A91" s="31"/>
      <c r="B91" s="32"/>
      <c r="C91" s="31"/>
      <c r="D91" s="31"/>
      <c r="E91" s="33"/>
      <c r="F91" s="34"/>
      <c r="G91" s="35"/>
      <c r="H91" s="30"/>
      <c r="I91" s="65">
        <v>2200</v>
      </c>
      <c r="J91" s="66" t="s">
        <v>142</v>
      </c>
      <c r="K91" s="67">
        <f t="shared" si="11"/>
        <v>12.144</v>
      </c>
      <c r="L91" s="67">
        <f t="shared" si="12"/>
        <v>12.644</v>
      </c>
      <c r="M91" s="68" t="s">
        <v>42</v>
      </c>
      <c r="N91" s="69">
        <f t="shared" si="16"/>
        <v>0.03731</v>
      </c>
      <c r="O91" s="62"/>
    </row>
    <row r="92" s="2" customFormat="1" ht="16" customHeight="1" spans="1:15">
      <c r="A92" s="31"/>
      <c r="B92" s="32"/>
      <c r="C92" s="31"/>
      <c r="D92" s="31"/>
      <c r="E92" s="33"/>
      <c r="F92" s="34"/>
      <c r="G92" s="35"/>
      <c r="H92" s="30"/>
      <c r="I92" s="65">
        <v>2200</v>
      </c>
      <c r="J92" s="66" t="s">
        <v>143</v>
      </c>
      <c r="K92" s="67">
        <f t="shared" si="11"/>
        <v>12.144</v>
      </c>
      <c r="L92" s="67">
        <f t="shared" si="12"/>
        <v>12.644</v>
      </c>
      <c r="M92" s="68" t="s">
        <v>42</v>
      </c>
      <c r="N92" s="69">
        <f t="shared" si="16"/>
        <v>0.03731</v>
      </c>
      <c r="O92" s="70" t="s">
        <v>144</v>
      </c>
    </row>
    <row r="93" s="2" customFormat="1" ht="16" customHeight="1" spans="1:15">
      <c r="A93" s="31"/>
      <c r="B93" s="32"/>
      <c r="C93" s="31"/>
      <c r="D93" s="31"/>
      <c r="E93" s="33"/>
      <c r="F93" s="34"/>
      <c r="G93" s="35"/>
      <c r="H93" s="30"/>
      <c r="I93" s="65">
        <v>2200</v>
      </c>
      <c r="J93" s="66" t="s">
        <v>145</v>
      </c>
      <c r="K93" s="67">
        <f t="shared" si="11"/>
        <v>12.144</v>
      </c>
      <c r="L93" s="67">
        <f t="shared" si="12"/>
        <v>12.644</v>
      </c>
      <c r="M93" s="68" t="s">
        <v>42</v>
      </c>
      <c r="N93" s="69">
        <f t="shared" si="16"/>
        <v>0.03731</v>
      </c>
      <c r="O93" s="62"/>
    </row>
    <row r="94" s="2" customFormat="1" ht="16" customHeight="1" spans="1:15">
      <c r="A94" s="31"/>
      <c r="B94" s="32"/>
      <c r="C94" s="31"/>
      <c r="D94" s="31"/>
      <c r="E94" s="33"/>
      <c r="F94" s="34"/>
      <c r="G94" s="35"/>
      <c r="H94" s="30">
        <v>150</v>
      </c>
      <c r="I94" s="65">
        <v>850</v>
      </c>
      <c r="J94" s="66" t="s">
        <v>146</v>
      </c>
      <c r="K94" s="67">
        <f t="shared" si="11"/>
        <v>4.692</v>
      </c>
      <c r="L94" s="67">
        <f t="shared" si="12"/>
        <v>5.192</v>
      </c>
      <c r="M94" s="71" t="s">
        <v>66</v>
      </c>
      <c r="N94" s="72">
        <f>0.7*0.16*0.185</f>
        <v>0.02072</v>
      </c>
      <c r="O94" s="62"/>
    </row>
    <row r="95" s="2" customFormat="1" ht="16" customHeight="1" spans="1:15">
      <c r="A95" s="31"/>
      <c r="B95" s="26" t="s">
        <v>147</v>
      </c>
      <c r="C95" s="31"/>
      <c r="D95" s="31"/>
      <c r="E95" s="33"/>
      <c r="F95" s="28" t="s">
        <v>78</v>
      </c>
      <c r="G95" s="29">
        <v>8200</v>
      </c>
      <c r="H95" s="30"/>
      <c r="I95" s="65">
        <v>2200</v>
      </c>
      <c r="J95" s="66" t="s">
        <v>148</v>
      </c>
      <c r="K95" s="67">
        <f t="shared" si="11"/>
        <v>12.144</v>
      </c>
      <c r="L95" s="67">
        <f t="shared" si="12"/>
        <v>12.644</v>
      </c>
      <c r="M95" s="68" t="s">
        <v>42</v>
      </c>
      <c r="N95" s="69">
        <f t="shared" ref="N95:N100" si="17">0.7*0.26*0.205</f>
        <v>0.03731</v>
      </c>
      <c r="O95" s="62"/>
    </row>
    <row r="96" s="2" customFormat="1" ht="16" customHeight="1" spans="1:15">
      <c r="A96" s="31"/>
      <c r="B96" s="32"/>
      <c r="C96" s="31"/>
      <c r="D96" s="31"/>
      <c r="E96" s="33"/>
      <c r="F96" s="34"/>
      <c r="G96" s="35"/>
      <c r="H96" s="30"/>
      <c r="I96" s="65">
        <v>2200</v>
      </c>
      <c r="J96" s="66" t="s">
        <v>149</v>
      </c>
      <c r="K96" s="67">
        <f t="shared" si="11"/>
        <v>12.144</v>
      </c>
      <c r="L96" s="67">
        <f t="shared" si="12"/>
        <v>12.644</v>
      </c>
      <c r="M96" s="68" t="s">
        <v>42</v>
      </c>
      <c r="N96" s="69">
        <f t="shared" si="17"/>
        <v>0.03731</v>
      </c>
      <c r="O96" s="62"/>
    </row>
    <row r="97" s="2" customFormat="1" ht="16" customHeight="1" spans="1:15">
      <c r="A97" s="31"/>
      <c r="B97" s="32"/>
      <c r="C97" s="31"/>
      <c r="D97" s="31"/>
      <c r="E97" s="33"/>
      <c r="F97" s="34"/>
      <c r="G97" s="35"/>
      <c r="H97" s="30"/>
      <c r="I97" s="65">
        <v>2200</v>
      </c>
      <c r="J97" s="66" t="s">
        <v>150</v>
      </c>
      <c r="K97" s="67">
        <f t="shared" si="11"/>
        <v>12.144</v>
      </c>
      <c r="L97" s="67">
        <f t="shared" si="12"/>
        <v>12.644</v>
      </c>
      <c r="M97" s="68" t="s">
        <v>42</v>
      </c>
      <c r="N97" s="69">
        <f t="shared" si="17"/>
        <v>0.03731</v>
      </c>
      <c r="O97" s="62"/>
    </row>
    <row r="98" s="2" customFormat="1" ht="16" customHeight="1" spans="1:15">
      <c r="A98" s="31"/>
      <c r="B98" s="36"/>
      <c r="C98" s="31"/>
      <c r="D98" s="31"/>
      <c r="E98" s="33"/>
      <c r="F98" s="34"/>
      <c r="G98" s="35"/>
      <c r="H98" s="30">
        <v>100</v>
      </c>
      <c r="I98" s="65">
        <v>1700</v>
      </c>
      <c r="J98" s="66" t="s">
        <v>151</v>
      </c>
      <c r="K98" s="67">
        <f t="shared" si="11"/>
        <v>9.384</v>
      </c>
      <c r="L98" s="67">
        <f t="shared" si="12"/>
        <v>9.884</v>
      </c>
      <c r="M98" s="68" t="s">
        <v>42</v>
      </c>
      <c r="N98" s="69">
        <f t="shared" si="17"/>
        <v>0.03731</v>
      </c>
      <c r="O98" s="62"/>
    </row>
    <row r="99" s="2" customFormat="1" ht="16" customHeight="1" spans="1:15">
      <c r="A99" s="37"/>
      <c r="B99" s="38" t="s">
        <v>152</v>
      </c>
      <c r="C99" s="37"/>
      <c r="D99" s="37"/>
      <c r="E99" s="39"/>
      <c r="F99" s="28" t="s">
        <v>86</v>
      </c>
      <c r="G99" s="29">
        <v>200</v>
      </c>
      <c r="H99" s="30">
        <v>50</v>
      </c>
      <c r="I99" s="65">
        <f>G99+H99</f>
        <v>250</v>
      </c>
      <c r="J99" s="66" t="s">
        <v>153</v>
      </c>
      <c r="K99" s="67">
        <f t="shared" si="11"/>
        <v>1.38</v>
      </c>
      <c r="L99" s="67">
        <f t="shared" si="12"/>
        <v>1.88</v>
      </c>
      <c r="M99" s="71" t="s">
        <v>66</v>
      </c>
      <c r="N99" s="72">
        <f>0.7*0.16*0.185</f>
        <v>0.02072</v>
      </c>
      <c r="O99" s="62"/>
    </row>
    <row r="100" s="2" customFormat="1" ht="16" customHeight="1" spans="1:15">
      <c r="A100" s="31" t="s">
        <v>35</v>
      </c>
      <c r="B100" s="26" t="s">
        <v>154</v>
      </c>
      <c r="C100" s="31" t="s">
        <v>37</v>
      </c>
      <c r="D100" s="31" t="s">
        <v>38</v>
      </c>
      <c r="E100" s="33" t="s">
        <v>155</v>
      </c>
      <c r="F100" s="28"/>
      <c r="G100" s="29">
        <v>2700</v>
      </c>
      <c r="H100" s="30"/>
      <c r="I100" s="65">
        <v>2200</v>
      </c>
      <c r="J100" s="66" t="s">
        <v>156</v>
      </c>
      <c r="K100" s="67">
        <f t="shared" si="11"/>
        <v>12.144</v>
      </c>
      <c r="L100" s="67">
        <f t="shared" si="12"/>
        <v>12.644</v>
      </c>
      <c r="M100" s="68" t="s">
        <v>42</v>
      </c>
      <c r="N100" s="69">
        <f t="shared" si="17"/>
        <v>0.03731</v>
      </c>
      <c r="O100" s="62"/>
    </row>
    <row r="101" s="2" customFormat="1" ht="16" customHeight="1" spans="1:15">
      <c r="A101" s="37"/>
      <c r="B101" s="36"/>
      <c r="C101" s="37"/>
      <c r="D101" s="37"/>
      <c r="E101" s="39"/>
      <c r="F101" s="34"/>
      <c r="G101" s="35"/>
      <c r="H101" s="30">
        <v>50</v>
      </c>
      <c r="I101" s="65">
        <v>550</v>
      </c>
      <c r="J101" s="66" t="s">
        <v>157</v>
      </c>
      <c r="K101" s="67">
        <f t="shared" si="11"/>
        <v>3.036</v>
      </c>
      <c r="L101" s="67">
        <f t="shared" si="12"/>
        <v>3.536</v>
      </c>
      <c r="M101" s="71" t="s">
        <v>66</v>
      </c>
      <c r="N101" s="72">
        <f>0.7*0.16*0.185</f>
        <v>0.02072</v>
      </c>
      <c r="O101" s="62"/>
    </row>
    <row r="102" s="2" customFormat="1" ht="16" customHeight="1" spans="1:15">
      <c r="A102" s="25" t="s">
        <v>35</v>
      </c>
      <c r="B102" s="26" t="s">
        <v>158</v>
      </c>
      <c r="C102" s="25" t="s">
        <v>37</v>
      </c>
      <c r="D102" s="25" t="s">
        <v>38</v>
      </c>
      <c r="E102" s="27" t="s">
        <v>159</v>
      </c>
      <c r="F102" s="78" t="s">
        <v>40</v>
      </c>
      <c r="G102" s="79">
        <v>19600</v>
      </c>
      <c r="H102" s="30"/>
      <c r="I102" s="65">
        <v>6500</v>
      </c>
      <c r="J102" s="66" t="s">
        <v>160</v>
      </c>
      <c r="K102" s="67">
        <f>I102*0.00248</f>
        <v>16.12</v>
      </c>
      <c r="L102" s="67">
        <f t="shared" si="12"/>
        <v>16.62</v>
      </c>
      <c r="M102" s="68" t="s">
        <v>42</v>
      </c>
      <c r="N102" s="69">
        <f t="shared" ref="N102:N108" si="18">0.7*0.26*0.205</f>
        <v>0.03731</v>
      </c>
      <c r="O102" s="62"/>
    </row>
    <row r="103" s="2" customFormat="1" ht="16" customHeight="1" spans="1:15">
      <c r="A103" s="31"/>
      <c r="B103" s="32"/>
      <c r="C103" s="31"/>
      <c r="D103" s="31"/>
      <c r="E103" s="33"/>
      <c r="F103" s="80"/>
      <c r="G103" s="81"/>
      <c r="H103" s="30"/>
      <c r="I103" s="65">
        <v>6500</v>
      </c>
      <c r="J103" s="66" t="s">
        <v>161</v>
      </c>
      <c r="K103" s="67">
        <f t="shared" ref="K103:K131" si="19">I103*0.00248</f>
        <v>16.12</v>
      </c>
      <c r="L103" s="67">
        <f t="shared" si="12"/>
        <v>16.62</v>
      </c>
      <c r="M103" s="68" t="s">
        <v>42</v>
      </c>
      <c r="N103" s="69">
        <f t="shared" si="18"/>
        <v>0.03731</v>
      </c>
      <c r="O103" s="62"/>
    </row>
    <row r="104" s="2" customFormat="1" ht="16" customHeight="1" spans="1:15">
      <c r="A104" s="31"/>
      <c r="B104" s="32"/>
      <c r="C104" s="31"/>
      <c r="D104" s="31"/>
      <c r="E104" s="33"/>
      <c r="F104" s="80"/>
      <c r="G104" s="81"/>
      <c r="H104" s="30">
        <v>200</v>
      </c>
      <c r="I104" s="65">
        <v>6800</v>
      </c>
      <c r="J104" s="66" t="s">
        <v>162</v>
      </c>
      <c r="K104" s="67">
        <f t="shared" si="19"/>
        <v>16.864</v>
      </c>
      <c r="L104" s="67">
        <f t="shared" si="12"/>
        <v>17.364</v>
      </c>
      <c r="M104" s="68" t="s">
        <v>42</v>
      </c>
      <c r="N104" s="69">
        <f t="shared" si="18"/>
        <v>0.03731</v>
      </c>
      <c r="O104" s="62"/>
    </row>
    <row r="105" s="2" customFormat="1" ht="16" customHeight="1" spans="1:15">
      <c r="A105" s="31"/>
      <c r="B105" s="32"/>
      <c r="C105" s="31"/>
      <c r="D105" s="31"/>
      <c r="E105" s="27" t="s">
        <v>159</v>
      </c>
      <c r="F105" s="78" t="s">
        <v>47</v>
      </c>
      <c r="G105" s="79">
        <v>38400</v>
      </c>
      <c r="H105" s="30"/>
      <c r="I105" s="65">
        <v>6500</v>
      </c>
      <c r="J105" s="66" t="s">
        <v>163</v>
      </c>
      <c r="K105" s="67">
        <f t="shared" si="19"/>
        <v>16.12</v>
      </c>
      <c r="L105" s="67">
        <f t="shared" ref="L105:L131" si="20">K105+0.5</f>
        <v>16.62</v>
      </c>
      <c r="M105" s="68" t="s">
        <v>42</v>
      </c>
      <c r="N105" s="69">
        <f t="shared" si="18"/>
        <v>0.03731</v>
      </c>
      <c r="O105" s="62"/>
    </row>
    <row r="106" s="2" customFormat="1" ht="16" customHeight="1" spans="1:15">
      <c r="A106" s="31"/>
      <c r="B106" s="32"/>
      <c r="C106" s="31"/>
      <c r="D106" s="31"/>
      <c r="E106" s="33"/>
      <c r="F106" s="80"/>
      <c r="G106" s="81"/>
      <c r="H106" s="30"/>
      <c r="I106" s="65">
        <v>6500</v>
      </c>
      <c r="J106" s="66" t="s">
        <v>164</v>
      </c>
      <c r="K106" s="67">
        <f t="shared" si="19"/>
        <v>16.12</v>
      </c>
      <c r="L106" s="67">
        <f t="shared" si="20"/>
        <v>16.62</v>
      </c>
      <c r="M106" s="68" t="s">
        <v>42</v>
      </c>
      <c r="N106" s="69">
        <f t="shared" si="18"/>
        <v>0.03731</v>
      </c>
      <c r="O106" s="62"/>
    </row>
    <row r="107" s="2" customFormat="1" ht="16" customHeight="1" spans="1:15">
      <c r="A107" s="31"/>
      <c r="B107" s="32"/>
      <c r="C107" s="31"/>
      <c r="D107" s="31"/>
      <c r="E107" s="33"/>
      <c r="F107" s="80"/>
      <c r="G107" s="81"/>
      <c r="H107" s="30"/>
      <c r="I107" s="65">
        <v>6500</v>
      </c>
      <c r="J107" s="66" t="s">
        <v>165</v>
      </c>
      <c r="K107" s="67">
        <f t="shared" si="19"/>
        <v>16.12</v>
      </c>
      <c r="L107" s="67">
        <f t="shared" si="20"/>
        <v>16.62</v>
      </c>
      <c r="M107" s="68" t="s">
        <v>42</v>
      </c>
      <c r="N107" s="69">
        <f t="shared" si="18"/>
        <v>0.03731</v>
      </c>
      <c r="O107" s="62"/>
    </row>
    <row r="108" s="2" customFormat="1" ht="16" customHeight="1" spans="1:15">
      <c r="A108" s="31"/>
      <c r="B108" s="32"/>
      <c r="C108" s="31"/>
      <c r="D108" s="31"/>
      <c r="E108" s="33"/>
      <c r="F108" s="80"/>
      <c r="G108" s="81"/>
      <c r="H108" s="30"/>
      <c r="I108" s="65">
        <v>6500</v>
      </c>
      <c r="J108" s="66" t="s">
        <v>166</v>
      </c>
      <c r="K108" s="67">
        <f t="shared" si="19"/>
        <v>16.12</v>
      </c>
      <c r="L108" s="67">
        <f t="shared" si="20"/>
        <v>16.62</v>
      </c>
      <c r="M108" s="68" t="s">
        <v>42</v>
      </c>
      <c r="N108" s="69">
        <f t="shared" si="18"/>
        <v>0.03731</v>
      </c>
      <c r="O108" s="62"/>
    </row>
    <row r="109" s="2" customFormat="1" ht="16" customHeight="1" spans="1:15">
      <c r="A109" s="31"/>
      <c r="B109" s="32"/>
      <c r="C109" s="31"/>
      <c r="D109" s="31"/>
      <c r="E109" s="33"/>
      <c r="F109" s="80"/>
      <c r="G109" s="81"/>
      <c r="H109" s="30"/>
      <c r="I109" s="65">
        <v>6500</v>
      </c>
      <c r="J109" s="66" t="s">
        <v>167</v>
      </c>
      <c r="K109" s="67">
        <f t="shared" si="19"/>
        <v>16.12</v>
      </c>
      <c r="L109" s="67">
        <f t="shared" si="20"/>
        <v>16.62</v>
      </c>
      <c r="M109" s="68" t="s">
        <v>42</v>
      </c>
      <c r="N109" s="69">
        <f t="shared" ref="N109:N119" si="21">0.7*0.26*0.205</f>
        <v>0.03731</v>
      </c>
      <c r="O109" s="62"/>
    </row>
    <row r="110" s="2" customFormat="1" ht="16" customHeight="1" spans="1:15">
      <c r="A110" s="31"/>
      <c r="B110" s="32"/>
      <c r="C110" s="31"/>
      <c r="D110" s="31"/>
      <c r="E110" s="33"/>
      <c r="F110" s="82"/>
      <c r="G110" s="83"/>
      <c r="H110" s="30">
        <v>400</v>
      </c>
      <c r="I110" s="65">
        <v>6300</v>
      </c>
      <c r="J110" s="66" t="s">
        <v>168</v>
      </c>
      <c r="K110" s="67">
        <f t="shared" si="19"/>
        <v>15.624</v>
      </c>
      <c r="L110" s="67">
        <f t="shared" si="20"/>
        <v>16.124</v>
      </c>
      <c r="M110" s="68" t="s">
        <v>42</v>
      </c>
      <c r="N110" s="69">
        <f t="shared" si="21"/>
        <v>0.03731</v>
      </c>
      <c r="O110" s="62"/>
    </row>
    <row r="111" s="2" customFormat="1" ht="16" customHeight="1" spans="1:15">
      <c r="A111" s="31"/>
      <c r="B111" s="32"/>
      <c r="C111" s="31"/>
      <c r="D111" s="31"/>
      <c r="E111" s="27" t="s">
        <v>159</v>
      </c>
      <c r="F111" s="78" t="s">
        <v>55</v>
      </c>
      <c r="G111" s="79">
        <v>51900</v>
      </c>
      <c r="H111" s="30"/>
      <c r="I111" s="65">
        <v>6500</v>
      </c>
      <c r="J111" s="66" t="s">
        <v>169</v>
      </c>
      <c r="K111" s="67">
        <f t="shared" si="19"/>
        <v>16.12</v>
      </c>
      <c r="L111" s="67">
        <f t="shared" si="20"/>
        <v>16.62</v>
      </c>
      <c r="M111" s="68" t="s">
        <v>42</v>
      </c>
      <c r="N111" s="69">
        <f t="shared" si="21"/>
        <v>0.03731</v>
      </c>
      <c r="O111" s="62"/>
    </row>
    <row r="112" s="2" customFormat="1" ht="16" customHeight="1" spans="1:15">
      <c r="A112" s="31"/>
      <c r="B112" s="32"/>
      <c r="C112" s="31"/>
      <c r="D112" s="31"/>
      <c r="E112" s="33"/>
      <c r="F112" s="80"/>
      <c r="G112" s="81"/>
      <c r="H112" s="30"/>
      <c r="I112" s="65">
        <v>6500</v>
      </c>
      <c r="J112" s="66" t="s">
        <v>170</v>
      </c>
      <c r="K112" s="67">
        <f t="shared" si="19"/>
        <v>16.12</v>
      </c>
      <c r="L112" s="67">
        <f t="shared" si="20"/>
        <v>16.62</v>
      </c>
      <c r="M112" s="68" t="s">
        <v>42</v>
      </c>
      <c r="N112" s="69">
        <f t="shared" si="21"/>
        <v>0.03731</v>
      </c>
      <c r="O112" s="62"/>
    </row>
    <row r="113" s="2" customFormat="1" ht="16" customHeight="1" spans="1:15">
      <c r="A113" s="31"/>
      <c r="B113" s="32"/>
      <c r="C113" s="31"/>
      <c r="D113" s="31"/>
      <c r="E113" s="33"/>
      <c r="F113" s="80"/>
      <c r="G113" s="81"/>
      <c r="H113" s="30"/>
      <c r="I113" s="65">
        <v>6500</v>
      </c>
      <c r="J113" s="66" t="s">
        <v>171</v>
      </c>
      <c r="K113" s="67">
        <f t="shared" si="19"/>
        <v>16.12</v>
      </c>
      <c r="L113" s="67">
        <f t="shared" si="20"/>
        <v>16.62</v>
      </c>
      <c r="M113" s="68" t="s">
        <v>42</v>
      </c>
      <c r="N113" s="69">
        <f t="shared" si="21"/>
        <v>0.03731</v>
      </c>
      <c r="O113" s="62"/>
    </row>
    <row r="114" s="2" customFormat="1" ht="16" customHeight="1" spans="1:15">
      <c r="A114" s="31"/>
      <c r="B114" s="32"/>
      <c r="C114" s="31"/>
      <c r="D114" s="31"/>
      <c r="E114" s="33"/>
      <c r="F114" s="80"/>
      <c r="G114" s="81"/>
      <c r="H114" s="30"/>
      <c r="I114" s="65">
        <v>6500</v>
      </c>
      <c r="J114" s="66" t="s">
        <v>172</v>
      </c>
      <c r="K114" s="67">
        <f t="shared" si="19"/>
        <v>16.12</v>
      </c>
      <c r="L114" s="67">
        <f t="shared" si="20"/>
        <v>16.62</v>
      </c>
      <c r="M114" s="68" t="s">
        <v>42</v>
      </c>
      <c r="N114" s="69">
        <f t="shared" si="21"/>
        <v>0.03731</v>
      </c>
      <c r="O114" s="62"/>
    </row>
    <row r="115" s="2" customFormat="1" ht="16" customHeight="1" spans="1:15">
      <c r="A115" s="31"/>
      <c r="B115" s="32"/>
      <c r="C115" s="31"/>
      <c r="D115" s="31"/>
      <c r="E115" s="33"/>
      <c r="F115" s="80"/>
      <c r="G115" s="81"/>
      <c r="H115" s="30"/>
      <c r="I115" s="65">
        <v>6500</v>
      </c>
      <c r="J115" s="66" t="s">
        <v>173</v>
      </c>
      <c r="K115" s="67">
        <f t="shared" si="19"/>
        <v>16.12</v>
      </c>
      <c r="L115" s="67">
        <f t="shared" si="20"/>
        <v>16.62</v>
      </c>
      <c r="M115" s="68" t="s">
        <v>42</v>
      </c>
      <c r="N115" s="69">
        <f t="shared" si="21"/>
        <v>0.03731</v>
      </c>
      <c r="O115" s="62"/>
    </row>
    <row r="116" s="2" customFormat="1" ht="16" customHeight="1" spans="1:15">
      <c r="A116" s="31"/>
      <c r="B116" s="32"/>
      <c r="C116" s="31"/>
      <c r="D116" s="31"/>
      <c r="E116" s="33"/>
      <c r="F116" s="80"/>
      <c r="G116" s="81"/>
      <c r="H116" s="30"/>
      <c r="I116" s="65">
        <v>6500</v>
      </c>
      <c r="J116" s="66" t="s">
        <v>174</v>
      </c>
      <c r="K116" s="67">
        <f t="shared" si="19"/>
        <v>16.12</v>
      </c>
      <c r="L116" s="67">
        <f t="shared" si="20"/>
        <v>16.62</v>
      </c>
      <c r="M116" s="68" t="s">
        <v>42</v>
      </c>
      <c r="N116" s="69">
        <f t="shared" si="21"/>
        <v>0.03731</v>
      </c>
      <c r="O116" s="62"/>
    </row>
    <row r="117" s="2" customFormat="1" ht="16" customHeight="1" spans="1:15">
      <c r="A117" s="31"/>
      <c r="B117" s="32"/>
      <c r="C117" s="31"/>
      <c r="D117" s="31"/>
      <c r="E117" s="33"/>
      <c r="F117" s="80"/>
      <c r="G117" s="81"/>
      <c r="H117" s="30"/>
      <c r="I117" s="65">
        <v>6500</v>
      </c>
      <c r="J117" s="66" t="s">
        <v>175</v>
      </c>
      <c r="K117" s="67">
        <f t="shared" si="19"/>
        <v>16.12</v>
      </c>
      <c r="L117" s="67">
        <f t="shared" si="20"/>
        <v>16.62</v>
      </c>
      <c r="M117" s="68" t="s">
        <v>42</v>
      </c>
      <c r="N117" s="69">
        <f t="shared" si="21"/>
        <v>0.03731</v>
      </c>
      <c r="O117" s="62"/>
    </row>
    <row r="118" s="2" customFormat="1" ht="16" customHeight="1" spans="1:15">
      <c r="A118" s="31"/>
      <c r="B118" s="32"/>
      <c r="C118" s="31"/>
      <c r="D118" s="31"/>
      <c r="E118" s="33"/>
      <c r="F118" s="82"/>
      <c r="G118" s="83"/>
      <c r="H118" s="30">
        <v>500</v>
      </c>
      <c r="I118" s="65">
        <v>6900</v>
      </c>
      <c r="J118" s="66" t="s">
        <v>176</v>
      </c>
      <c r="K118" s="67">
        <f t="shared" si="19"/>
        <v>17.112</v>
      </c>
      <c r="L118" s="67">
        <f t="shared" si="20"/>
        <v>17.612</v>
      </c>
      <c r="M118" s="68" t="s">
        <v>42</v>
      </c>
      <c r="N118" s="69">
        <f t="shared" si="21"/>
        <v>0.03731</v>
      </c>
      <c r="O118" s="62"/>
    </row>
    <row r="119" s="2" customFormat="1" ht="16" customHeight="1" spans="1:15">
      <c r="A119" s="31"/>
      <c r="B119" s="32"/>
      <c r="C119" s="31"/>
      <c r="D119" s="31"/>
      <c r="E119" s="27" t="s">
        <v>159</v>
      </c>
      <c r="F119" s="78" t="s">
        <v>67</v>
      </c>
      <c r="G119" s="79">
        <v>41800</v>
      </c>
      <c r="H119" s="30"/>
      <c r="I119" s="65">
        <v>6500</v>
      </c>
      <c r="J119" s="66" t="s">
        <v>177</v>
      </c>
      <c r="K119" s="67">
        <f t="shared" si="19"/>
        <v>16.12</v>
      </c>
      <c r="L119" s="67">
        <f t="shared" si="20"/>
        <v>16.62</v>
      </c>
      <c r="M119" s="68" t="s">
        <v>42</v>
      </c>
      <c r="N119" s="69">
        <f t="shared" si="21"/>
        <v>0.03731</v>
      </c>
      <c r="O119" s="62"/>
    </row>
    <row r="120" s="2" customFormat="1" ht="16" customHeight="1" spans="1:15">
      <c r="A120" s="31"/>
      <c r="B120" s="32"/>
      <c r="C120" s="31"/>
      <c r="D120" s="31"/>
      <c r="E120" s="33"/>
      <c r="F120" s="80"/>
      <c r="G120" s="81"/>
      <c r="H120" s="30"/>
      <c r="I120" s="65">
        <v>6500</v>
      </c>
      <c r="J120" s="66" t="s">
        <v>178</v>
      </c>
      <c r="K120" s="67">
        <f t="shared" si="19"/>
        <v>16.12</v>
      </c>
      <c r="L120" s="67">
        <f t="shared" si="20"/>
        <v>16.62</v>
      </c>
      <c r="M120" s="68" t="s">
        <v>42</v>
      </c>
      <c r="N120" s="69">
        <f t="shared" ref="N120:N125" si="22">0.7*0.26*0.205</f>
        <v>0.03731</v>
      </c>
      <c r="O120" s="70" t="s">
        <v>179</v>
      </c>
    </row>
    <row r="121" s="2" customFormat="1" ht="16" customHeight="1" spans="1:15">
      <c r="A121" s="31"/>
      <c r="B121" s="32"/>
      <c r="C121" s="31"/>
      <c r="D121" s="31"/>
      <c r="E121" s="33"/>
      <c r="F121" s="80"/>
      <c r="G121" s="81"/>
      <c r="H121" s="30"/>
      <c r="I121" s="65">
        <v>6500</v>
      </c>
      <c r="J121" s="66" t="s">
        <v>180</v>
      </c>
      <c r="K121" s="67">
        <f t="shared" si="19"/>
        <v>16.12</v>
      </c>
      <c r="L121" s="67">
        <f t="shared" si="20"/>
        <v>16.62</v>
      </c>
      <c r="M121" s="68" t="s">
        <v>42</v>
      </c>
      <c r="N121" s="69">
        <f t="shared" si="22"/>
        <v>0.03731</v>
      </c>
      <c r="O121" s="62"/>
    </row>
    <row r="122" s="2" customFormat="1" ht="16" customHeight="1" spans="1:15">
      <c r="A122" s="31"/>
      <c r="B122" s="32"/>
      <c r="C122" s="31"/>
      <c r="D122" s="31"/>
      <c r="E122" s="33"/>
      <c r="F122" s="80"/>
      <c r="G122" s="81"/>
      <c r="H122" s="30"/>
      <c r="I122" s="65">
        <v>6500</v>
      </c>
      <c r="J122" s="66" t="s">
        <v>181</v>
      </c>
      <c r="K122" s="67">
        <f t="shared" si="19"/>
        <v>16.12</v>
      </c>
      <c r="L122" s="67">
        <f t="shared" si="20"/>
        <v>16.62</v>
      </c>
      <c r="M122" s="68" t="s">
        <v>42</v>
      </c>
      <c r="N122" s="69">
        <f t="shared" si="22"/>
        <v>0.03731</v>
      </c>
      <c r="O122" s="62"/>
    </row>
    <row r="123" s="2" customFormat="1" ht="16" customHeight="1" spans="1:15">
      <c r="A123" s="31"/>
      <c r="B123" s="32"/>
      <c r="C123" s="31"/>
      <c r="D123" s="31"/>
      <c r="E123" s="33"/>
      <c r="F123" s="80"/>
      <c r="G123" s="81"/>
      <c r="H123" s="30"/>
      <c r="I123" s="65">
        <v>6500</v>
      </c>
      <c r="J123" s="66" t="s">
        <v>182</v>
      </c>
      <c r="K123" s="67">
        <f t="shared" si="19"/>
        <v>16.12</v>
      </c>
      <c r="L123" s="67">
        <f t="shared" si="20"/>
        <v>16.62</v>
      </c>
      <c r="M123" s="68" t="s">
        <v>42</v>
      </c>
      <c r="N123" s="69">
        <f t="shared" si="22"/>
        <v>0.03731</v>
      </c>
      <c r="O123" s="62"/>
    </row>
    <row r="124" s="2" customFormat="1" ht="16" customHeight="1" spans="1:15">
      <c r="A124" s="31"/>
      <c r="B124" s="32"/>
      <c r="C124" s="31"/>
      <c r="D124" s="31"/>
      <c r="E124" s="33"/>
      <c r="F124" s="80"/>
      <c r="G124" s="81"/>
      <c r="H124" s="30"/>
      <c r="I124" s="65">
        <v>6500</v>
      </c>
      <c r="J124" s="66" t="s">
        <v>183</v>
      </c>
      <c r="K124" s="67">
        <f t="shared" si="19"/>
        <v>16.12</v>
      </c>
      <c r="L124" s="67">
        <f t="shared" si="20"/>
        <v>16.62</v>
      </c>
      <c r="M124" s="68" t="s">
        <v>42</v>
      </c>
      <c r="N124" s="69">
        <f t="shared" si="22"/>
        <v>0.03731</v>
      </c>
      <c r="O124" s="62"/>
    </row>
    <row r="125" s="2" customFormat="1" ht="16" customHeight="1" spans="1:15">
      <c r="A125" s="31"/>
      <c r="B125" s="32"/>
      <c r="C125" s="31"/>
      <c r="D125" s="31"/>
      <c r="E125" s="33"/>
      <c r="F125" s="82"/>
      <c r="G125" s="83"/>
      <c r="H125" s="30">
        <v>400</v>
      </c>
      <c r="I125" s="65">
        <f>G119-39000+400</f>
        <v>3200</v>
      </c>
      <c r="J125" s="66" t="s">
        <v>184</v>
      </c>
      <c r="K125" s="67">
        <f t="shared" si="19"/>
        <v>7.936</v>
      </c>
      <c r="L125" s="67">
        <f t="shared" si="20"/>
        <v>8.436</v>
      </c>
      <c r="M125" s="68" t="s">
        <v>42</v>
      </c>
      <c r="N125" s="69">
        <f t="shared" si="22"/>
        <v>0.03731</v>
      </c>
      <c r="O125" s="62"/>
    </row>
    <row r="126" s="2" customFormat="1" customHeight="1" spans="1:15">
      <c r="A126" s="31"/>
      <c r="B126" s="32"/>
      <c r="C126" s="31"/>
      <c r="D126" s="31"/>
      <c r="E126" s="27" t="s">
        <v>159</v>
      </c>
      <c r="F126" s="78" t="s">
        <v>78</v>
      </c>
      <c r="G126" s="79">
        <v>29300</v>
      </c>
      <c r="H126" s="84"/>
      <c r="I126" s="65">
        <v>6500</v>
      </c>
      <c r="J126" s="66" t="s">
        <v>185</v>
      </c>
      <c r="K126" s="67">
        <f t="shared" si="19"/>
        <v>16.12</v>
      </c>
      <c r="L126" s="67">
        <f t="shared" si="20"/>
        <v>16.62</v>
      </c>
      <c r="M126" s="68" t="s">
        <v>42</v>
      </c>
      <c r="N126" s="69">
        <f t="shared" ref="N126:N130" si="23">0.7*0.26*0.205</f>
        <v>0.03731</v>
      </c>
      <c r="O126" s="62"/>
    </row>
    <row r="127" s="2" customFormat="1" customHeight="1" spans="1:15">
      <c r="A127" s="31"/>
      <c r="B127" s="32"/>
      <c r="C127" s="31"/>
      <c r="D127" s="31"/>
      <c r="E127" s="33"/>
      <c r="F127" s="80"/>
      <c r="G127" s="81"/>
      <c r="H127" s="84"/>
      <c r="I127" s="65">
        <v>6500</v>
      </c>
      <c r="J127" s="66" t="s">
        <v>186</v>
      </c>
      <c r="K127" s="67">
        <f t="shared" si="19"/>
        <v>16.12</v>
      </c>
      <c r="L127" s="67">
        <f t="shared" si="20"/>
        <v>16.62</v>
      </c>
      <c r="M127" s="68" t="s">
        <v>42</v>
      </c>
      <c r="N127" s="69">
        <f t="shared" si="23"/>
        <v>0.03731</v>
      </c>
      <c r="O127" s="62"/>
    </row>
    <row r="128" s="2" customFormat="1" customHeight="1" spans="1:15">
      <c r="A128" s="31"/>
      <c r="B128" s="32"/>
      <c r="C128" s="31"/>
      <c r="D128" s="31"/>
      <c r="E128" s="33"/>
      <c r="F128" s="80"/>
      <c r="G128" s="81"/>
      <c r="H128" s="84"/>
      <c r="I128" s="65">
        <v>6500</v>
      </c>
      <c r="J128" s="66" t="s">
        <v>187</v>
      </c>
      <c r="K128" s="67">
        <f t="shared" si="19"/>
        <v>16.12</v>
      </c>
      <c r="L128" s="67">
        <f t="shared" si="20"/>
        <v>16.62</v>
      </c>
      <c r="M128" s="68" t="s">
        <v>42</v>
      </c>
      <c r="N128" s="69">
        <f t="shared" si="23"/>
        <v>0.03731</v>
      </c>
      <c r="O128" s="62"/>
    </row>
    <row r="129" s="2" customFormat="1" customHeight="1" spans="1:15">
      <c r="A129" s="31"/>
      <c r="B129" s="32"/>
      <c r="C129" s="31"/>
      <c r="D129" s="31"/>
      <c r="E129" s="33"/>
      <c r="F129" s="80"/>
      <c r="G129" s="81"/>
      <c r="H129" s="84"/>
      <c r="I129" s="65">
        <v>6500</v>
      </c>
      <c r="J129" s="66" t="s">
        <v>188</v>
      </c>
      <c r="K129" s="67">
        <f t="shared" si="19"/>
        <v>16.12</v>
      </c>
      <c r="L129" s="67">
        <f t="shared" si="20"/>
        <v>16.62</v>
      </c>
      <c r="M129" s="68" t="s">
        <v>42</v>
      </c>
      <c r="N129" s="69">
        <f t="shared" si="23"/>
        <v>0.03731</v>
      </c>
      <c r="O129" s="62"/>
    </row>
    <row r="130" s="2" customFormat="1" customHeight="1" spans="1:15">
      <c r="A130" s="31"/>
      <c r="B130" s="32"/>
      <c r="C130" s="31"/>
      <c r="D130" s="31"/>
      <c r="E130" s="33"/>
      <c r="F130" s="82"/>
      <c r="G130" s="83"/>
      <c r="H130" s="84">
        <v>270</v>
      </c>
      <c r="I130" s="65">
        <v>3570</v>
      </c>
      <c r="J130" s="66" t="s">
        <v>189</v>
      </c>
      <c r="K130" s="67">
        <f t="shared" si="19"/>
        <v>8.8536</v>
      </c>
      <c r="L130" s="67">
        <f t="shared" si="20"/>
        <v>9.3536</v>
      </c>
      <c r="M130" s="68" t="s">
        <v>42</v>
      </c>
      <c r="N130" s="69">
        <f t="shared" si="23"/>
        <v>0.03731</v>
      </c>
      <c r="O130" s="62"/>
    </row>
    <row r="131" s="2" customFormat="1" ht="16" customHeight="1" spans="1:15">
      <c r="A131" s="31"/>
      <c r="B131" s="32"/>
      <c r="C131" s="31"/>
      <c r="D131" s="31"/>
      <c r="E131" s="27" t="s">
        <v>159</v>
      </c>
      <c r="F131" s="85" t="s">
        <v>86</v>
      </c>
      <c r="G131" s="86">
        <v>350</v>
      </c>
      <c r="H131" s="84">
        <v>50</v>
      </c>
      <c r="I131" s="65">
        <f>G131+H131</f>
        <v>400</v>
      </c>
      <c r="J131" s="66" t="s">
        <v>190</v>
      </c>
      <c r="K131" s="67">
        <f t="shared" si="19"/>
        <v>0.992</v>
      </c>
      <c r="L131" s="67">
        <f t="shared" si="20"/>
        <v>1.492</v>
      </c>
      <c r="M131" s="71" t="s">
        <v>66</v>
      </c>
      <c r="N131" s="72">
        <f>0.7*0.16*0.185</f>
        <v>0.02072</v>
      </c>
      <c r="O131" s="62"/>
    </row>
    <row r="132" s="2" customFormat="1" ht="16" customHeight="1" spans="1:15">
      <c r="A132" s="87"/>
      <c r="B132" s="88"/>
      <c r="C132" s="87"/>
      <c r="D132" s="87"/>
      <c r="E132" s="89"/>
      <c r="F132" s="90"/>
      <c r="G132" s="91"/>
      <c r="H132" s="84"/>
      <c r="I132" s="91">
        <f>SUM(I8:I131)</f>
        <v>371180</v>
      </c>
      <c r="J132" s="92" t="s">
        <v>191</v>
      </c>
      <c r="K132" s="93">
        <f>SUM(K8:K131)</f>
        <v>1492.0768</v>
      </c>
      <c r="L132" s="93">
        <f>SUM(L8:L131)</f>
        <v>1554.0768</v>
      </c>
      <c r="M132" s="94"/>
      <c r="N132" s="61">
        <f>SUM(N8:N131)</f>
        <v>4.44395</v>
      </c>
      <c r="O132" s="95"/>
    </row>
    <row r="133" s="1" customFormat="1" spans="8:12">
      <c r="H133" s="3"/>
      <c r="I133" s="96"/>
      <c r="J133" s="97"/>
      <c r="K133" s="5"/>
      <c r="L133" s="5"/>
    </row>
    <row r="135" s="1" customFormat="1" spans="8:12">
      <c r="H135" s="56"/>
      <c r="J135" s="4"/>
      <c r="K135" s="5"/>
      <c r="L135" s="5"/>
    </row>
    <row r="139" spans="8:8">
      <c r="H139" s="3" t="s">
        <v>192</v>
      </c>
    </row>
  </sheetData>
  <mergeCells count="83">
    <mergeCell ref="A1:M1"/>
    <mergeCell ref="A2:M2"/>
    <mergeCell ref="F3:G3"/>
    <mergeCell ref="F4:O4"/>
    <mergeCell ref="A8:A43"/>
    <mergeCell ref="A44:A73"/>
    <mergeCell ref="A74:A99"/>
    <mergeCell ref="A100:A101"/>
    <mergeCell ref="A102:A131"/>
    <mergeCell ref="B8:B29"/>
    <mergeCell ref="B37:B42"/>
    <mergeCell ref="B44:B61"/>
    <mergeCell ref="B68:B72"/>
    <mergeCell ref="B74:B89"/>
    <mergeCell ref="B95:B98"/>
    <mergeCell ref="B100:B101"/>
    <mergeCell ref="B102:B131"/>
    <mergeCell ref="C8:C43"/>
    <mergeCell ref="C44:C73"/>
    <mergeCell ref="C74:C99"/>
    <mergeCell ref="C100:C101"/>
    <mergeCell ref="C102:C131"/>
    <mergeCell ref="D8:D43"/>
    <mergeCell ref="D44:D73"/>
    <mergeCell ref="D74:D99"/>
    <mergeCell ref="D100:D101"/>
    <mergeCell ref="D102:D131"/>
    <mergeCell ref="E8:E43"/>
    <mergeCell ref="E44:E73"/>
    <mergeCell ref="E74:E99"/>
    <mergeCell ref="E100:E101"/>
    <mergeCell ref="E102:E104"/>
    <mergeCell ref="E105:E110"/>
    <mergeCell ref="E111:E118"/>
    <mergeCell ref="E119:E125"/>
    <mergeCell ref="E126:E130"/>
    <mergeCell ref="F8:F11"/>
    <mergeCell ref="F12:F18"/>
    <mergeCell ref="F19:F28"/>
    <mergeCell ref="F29:F36"/>
    <mergeCell ref="F37:F42"/>
    <mergeCell ref="F44:F46"/>
    <mergeCell ref="F47:F52"/>
    <mergeCell ref="F53:F60"/>
    <mergeCell ref="F61:F67"/>
    <mergeCell ref="F68:F72"/>
    <mergeCell ref="F74:F76"/>
    <mergeCell ref="F77:F81"/>
    <mergeCell ref="F82:F88"/>
    <mergeCell ref="F89:F94"/>
    <mergeCell ref="F95:F98"/>
    <mergeCell ref="F100:F101"/>
    <mergeCell ref="F102:F104"/>
    <mergeCell ref="F105:F110"/>
    <mergeCell ref="F111:F118"/>
    <mergeCell ref="F119:F125"/>
    <mergeCell ref="F126:F130"/>
    <mergeCell ref="G8:G11"/>
    <mergeCell ref="G12:G18"/>
    <mergeCell ref="G19:G28"/>
    <mergeCell ref="G29:G36"/>
    <mergeCell ref="G37:G42"/>
    <mergeCell ref="G44:G46"/>
    <mergeCell ref="G47:G52"/>
    <mergeCell ref="G53:G60"/>
    <mergeCell ref="G61:G67"/>
    <mergeCell ref="G68:G72"/>
    <mergeCell ref="G74:G76"/>
    <mergeCell ref="G77:G81"/>
    <mergeCell ref="G82:G88"/>
    <mergeCell ref="G89:G94"/>
    <mergeCell ref="G95:G98"/>
    <mergeCell ref="G100:G101"/>
    <mergeCell ref="G102:G104"/>
    <mergeCell ref="G105:G110"/>
    <mergeCell ref="G111:G118"/>
    <mergeCell ref="G119:G125"/>
    <mergeCell ref="G126:G130"/>
    <mergeCell ref="O8:O35"/>
    <mergeCell ref="O36:O63"/>
    <mergeCell ref="O64:O91"/>
    <mergeCell ref="O92:O119"/>
    <mergeCell ref="O120:O131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ZBH15180L -CSSH11629011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2025-11-17T05:32:51Z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