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ZRL95171送LGG工厂" sheetId="4" r:id="rId1"/>
    <sheet name="ZRL95171送送HOA VU工厂" sheetId="5" r:id="rId2"/>
    <sheet name="ZRL95171送国泰" sheetId="6" r:id="rId3"/>
  </sheets>
  <externalReferences>
    <externalReference r:id="rId4"/>
  </externalReferences>
  <definedNames>
    <definedName name="Gender">[1]LUT!$I$1:$BI$1</definedName>
    <definedName name="_xlnm.Print_Area" localSheetId="0">ZRL95171送LGG工厂!$A$1:$O$66</definedName>
  </definedNames>
  <calcPr calcId="144525"/>
</workbook>
</file>

<file path=xl/sharedStrings.xml><?xml version="1.0" encoding="utf-8"?>
<sst xmlns="http://schemas.openxmlformats.org/spreadsheetml/2006/main" count="262" uniqueCount="125">
  <si>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</si>
  <si>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</si>
  <si>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</si>
  <si>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2025.11.19</t>
  </si>
  <si>
    <t>车牌：浙AED9161  15267673249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</si>
  <si>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</si>
  <si>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</si>
  <si>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</si>
  <si>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</si>
  <si>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</si>
  <si>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</si>
  <si>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</si>
  <si>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</si>
  <si>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</si>
  <si>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</si>
  <si>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</si>
  <si>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</si>
  <si>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</si>
  <si>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</si>
  <si>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</si>
  <si>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</si>
  <si>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</si>
  <si>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</si>
  <si>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</si>
  <si>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</si>
  <si>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</si>
  <si>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</si>
  <si>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</si>
  <si>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</si>
  <si>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</si>
  <si>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</si>
  <si>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</si>
  <si>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</si>
  <si>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>备注</t>
  </si>
  <si>
    <t xml:space="preserve">P25111463 </t>
  </si>
  <si>
    <t>CSSH19898927C</t>
  </si>
  <si>
    <t xml:space="preserve">ZRL95171 </t>
  </si>
  <si>
    <t xml:space="preserve">S25110665 </t>
  </si>
  <si>
    <t>Hello Kitty(pink)</t>
  </si>
  <si>
    <t>S</t>
  </si>
  <si>
    <t>1/56</t>
  </si>
  <si>
    <t>700*260*205mm</t>
  </si>
  <si>
    <t>第一个板</t>
  </si>
  <si>
    <t>2/56</t>
  </si>
  <si>
    <t>3/56</t>
  </si>
  <si>
    <t>4/56</t>
  </si>
  <si>
    <t>5/56</t>
  </si>
  <si>
    <t>6/56</t>
  </si>
  <si>
    <t>7/56</t>
  </si>
  <si>
    <t>8/56</t>
  </si>
  <si>
    <t>9/56</t>
  </si>
  <si>
    <t>10/56</t>
  </si>
  <si>
    <t>11/56</t>
  </si>
  <si>
    <t>12/56</t>
  </si>
  <si>
    <t>13/56</t>
  </si>
  <si>
    <t>14/56</t>
  </si>
  <si>
    <t>M</t>
  </si>
  <si>
    <t>15/56</t>
  </si>
  <si>
    <t>16/56</t>
  </si>
  <si>
    <t>17/56</t>
  </si>
  <si>
    <t>18/56</t>
  </si>
  <si>
    <t>19/56</t>
  </si>
  <si>
    <t>20/56</t>
  </si>
  <si>
    <t>21/56</t>
  </si>
  <si>
    <t>22/56</t>
  </si>
  <si>
    <t>23/56</t>
  </si>
  <si>
    <t>24/56</t>
  </si>
  <si>
    <t>25/56</t>
  </si>
  <si>
    <t>26/56</t>
  </si>
  <si>
    <t>27/56</t>
  </si>
  <si>
    <t>28/56</t>
  </si>
  <si>
    <t>L</t>
  </si>
  <si>
    <t>29/56</t>
  </si>
  <si>
    <t>第二个板</t>
  </si>
  <si>
    <t>30/56</t>
  </si>
  <si>
    <t>31/56</t>
  </si>
  <si>
    <t>32/56</t>
  </si>
  <si>
    <t>33/56</t>
  </si>
  <si>
    <t>34/56</t>
  </si>
  <si>
    <t>35/56</t>
  </si>
  <si>
    <t>36/56</t>
  </si>
  <si>
    <t>37/56</t>
  </si>
  <si>
    <t>38/56</t>
  </si>
  <si>
    <t>39/56</t>
  </si>
  <si>
    <t>40/56</t>
  </si>
  <si>
    <t>41/56</t>
  </si>
  <si>
    <t>42/56</t>
  </si>
  <si>
    <t>XL</t>
  </si>
  <si>
    <t>43/56</t>
  </si>
  <si>
    <t>44/56</t>
  </si>
  <si>
    <t>45/56</t>
  </si>
  <si>
    <t>46/56</t>
  </si>
  <si>
    <t>47/56</t>
  </si>
  <si>
    <t>48/56</t>
  </si>
  <si>
    <t>49/56</t>
  </si>
  <si>
    <t>50/56</t>
  </si>
  <si>
    <t>51/56</t>
  </si>
  <si>
    <t>XXL</t>
  </si>
  <si>
    <t>52/56</t>
  </si>
  <si>
    <t>53/56</t>
  </si>
  <si>
    <t>54/56</t>
  </si>
  <si>
    <t>55/56</t>
  </si>
  <si>
    <t>56/56</t>
  </si>
  <si>
    <t>圆贴</t>
  </si>
  <si>
    <t>ZRL95171</t>
  </si>
  <si>
    <t>56箱</t>
  </si>
  <si>
    <t xml:space="preserve"> </t>
  </si>
  <si>
    <t>绿色胶带</t>
  </si>
  <si>
    <t xml:space="preserve">P25111463            </t>
  </si>
  <si>
    <t>XS</t>
  </si>
  <si>
    <t>1/5</t>
  </si>
  <si>
    <t>2/5</t>
  </si>
  <si>
    <t>3/5</t>
  </si>
  <si>
    <t>4/5</t>
  </si>
  <si>
    <t>5/5</t>
  </si>
  <si>
    <t>2X</t>
  </si>
  <si>
    <t>3X</t>
  </si>
  <si>
    <t>5箱</t>
  </si>
  <si>
    <t>快递单号：SF1561562296413</t>
  </si>
  <si>
    <t xml:space="preserve">P25111463          </t>
  </si>
  <si>
    <t>CSSH19898927F</t>
  </si>
  <si>
    <t xml:space="preserve">S25110665  </t>
  </si>
  <si>
    <t>Stitch(Blue)</t>
  </si>
  <si>
    <t>700*160*185</t>
  </si>
  <si>
    <t>1箱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</si>
</sst>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 "/>
    <numFmt numFmtId="178" formatCode="0.00_);[Red]\(0.00\)"/>
    <numFmt numFmtId="179" formatCode="yyyy\-mm\-dd"/>
    <numFmt numFmtId="180" formatCode="0.000_ "/>
    <numFmt numFmtId="181" formatCode="0_);[Red]\(0\)"/>
  </numFmts>
  <fonts count="58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9"/>
      <name val="宋体"/>
      <charset val="0"/>
      <scheme val="major"/>
    </font>
    <font>
      <sz val="9"/>
      <color theme="1"/>
      <name val="宋体"/>
      <charset val="0"/>
      <scheme val="major"/>
    </font>
    <font>
      <sz val="10"/>
      <color indexed="8"/>
      <name val="宋体"/>
      <charset val="134"/>
      <scheme val="major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Calibri"/>
      <charset val="134"/>
    </font>
    <font>
      <b/>
      <sz val="11"/>
      <color theme="1"/>
      <name val="Calibri"/>
      <charset val="134"/>
    </font>
    <font>
      <b/>
      <sz val="10"/>
      <color theme="1"/>
      <name val="Arial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0"/>
      <color theme="1"/>
      <name val="Calibri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0"/>
    </font>
    <font>
      <sz val="9"/>
      <name val="宋体"/>
      <charset val="0"/>
    </font>
    <font>
      <sz val="9"/>
      <color theme="1"/>
      <name val="Arial"/>
      <charset val="0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8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/>
    <xf numFmtId="0" fontId="48" fillId="0" borderId="12" applyNumberFormat="0" applyFill="0" applyAlignment="0" applyProtection="0">
      <alignment vertical="center"/>
    </xf>
    <xf numFmtId="0" fontId="0" fillId="0" borderId="0"/>
    <xf numFmtId="0" fontId="49" fillId="0" borderId="12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0" fillId="14" borderId="14" applyNumberFormat="0" applyAlignment="0" applyProtection="0">
      <alignment vertical="center"/>
    </xf>
    <xf numFmtId="0" fontId="51" fillId="14" borderId="10" applyNumberFormat="0" applyAlignment="0" applyProtection="0">
      <alignment vertical="center"/>
    </xf>
    <xf numFmtId="0" fontId="52" fillId="15" borderId="15" applyNumberForma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57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179" fontId="10" fillId="0" borderId="1" xfId="51" applyNumberFormat="1" applyFont="1" applyFill="1" applyBorder="1" applyAlignment="1">
      <alignment horizontal="center" vertical="center" wrapText="1"/>
    </xf>
    <xf numFmtId="177" fontId="10" fillId="0" borderId="1" xfId="51" applyNumberFormat="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15" fontId="10" fillId="0" borderId="1" xfId="51" applyNumberFormat="1" applyFont="1" applyFill="1" applyBorder="1" applyAlignment="1">
      <alignment horizontal="center" vertical="center" wrapText="1"/>
    </xf>
    <xf numFmtId="15" fontId="11" fillId="0" borderId="1" xfId="51" applyNumberFormat="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5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177" fontId="16" fillId="0" borderId="2" xfId="21" applyNumberFormat="1" applyFont="1" applyFill="1" applyBorder="1" applyAlignment="1">
      <alignment horizontal="center" vertical="center"/>
    </xf>
    <xf numFmtId="177" fontId="17" fillId="2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5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177" fontId="20" fillId="3" borderId="1" xfId="0" applyNumberFormat="1" applyFont="1" applyFill="1" applyBorder="1" applyAlignment="1">
      <alignment horizontal="center" vertical="center"/>
    </xf>
    <xf numFmtId="177" fontId="21" fillId="3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22" fillId="0" borderId="1" xfId="5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49" fontId="24" fillId="0" borderId="1" xfId="51" applyNumberFormat="1" applyFont="1" applyFill="1" applyBorder="1" applyAlignment="1">
      <alignment horizontal="center" vertical="center" wrapText="1"/>
    </xf>
    <xf numFmtId="178" fontId="10" fillId="0" borderId="1" xfId="51" applyNumberFormat="1" applyFont="1" applyFill="1" applyBorder="1" applyAlignment="1">
      <alignment horizontal="center" vertical="center" wrapText="1"/>
    </xf>
    <xf numFmtId="176" fontId="25" fillId="0" borderId="1" xfId="0" applyNumberFormat="1" applyFont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 wrapText="1"/>
    </xf>
    <xf numFmtId="177" fontId="25" fillId="0" borderId="1" xfId="51" applyNumberFormat="1" applyFont="1" applyFill="1" applyBorder="1" applyAlignment="1">
      <alignment horizontal="center" vertical="center" wrapText="1"/>
    </xf>
    <xf numFmtId="49" fontId="26" fillId="0" borderId="1" xfId="5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78" fontId="27" fillId="0" borderId="3" xfId="0" applyNumberFormat="1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180" fontId="28" fillId="0" borderId="4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177" fontId="22" fillId="3" borderId="1" xfId="0" applyNumberFormat="1" applyFont="1" applyFill="1" applyBorder="1" applyAlignment="1">
      <alignment horizontal="center" vertical="center"/>
    </xf>
    <xf numFmtId="49" fontId="28" fillId="3" borderId="1" xfId="0" applyNumberFormat="1" applyFont="1" applyFill="1" applyBorder="1" applyAlignment="1">
      <alignment horizontal="center" vertical="center"/>
    </xf>
    <xf numFmtId="178" fontId="22" fillId="3" borderId="1" xfId="51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76" fontId="20" fillId="3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178" fontId="25" fillId="0" borderId="1" xfId="0" applyNumberFormat="1" applyFont="1" applyBorder="1" applyAlignment="1">
      <alignment horizontal="center" vertical="center" wrapText="1"/>
    </xf>
    <xf numFmtId="0" fontId="22" fillId="0" borderId="1" xfId="51" applyFont="1" applyFill="1" applyBorder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2" borderId="2" xfId="0" applyFont="1" applyFill="1" applyBorder="1" applyAlignment="1">
      <alignment horizontal="center" vertical="center" wrapText="1"/>
    </xf>
    <xf numFmtId="0" fontId="19" fillId="2" borderId="2" xfId="51" applyFont="1" applyFill="1" applyBorder="1" applyAlignment="1">
      <alignment horizontal="center" vertical="center" wrapText="1"/>
    </xf>
    <xf numFmtId="0" fontId="33" fillId="2" borderId="2" xfId="21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177" fontId="35" fillId="0" borderId="2" xfId="21" applyNumberFormat="1" applyFont="1" applyFill="1" applyBorder="1" applyAlignment="1">
      <alignment horizontal="center" vertical="center"/>
    </xf>
    <xf numFmtId="177" fontId="29" fillId="2" borderId="1" xfId="0" applyNumberFormat="1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19" fillId="2" borderId="5" xfId="51" applyFont="1" applyFill="1" applyBorder="1" applyAlignment="1">
      <alignment horizontal="center" vertical="center" wrapText="1"/>
    </xf>
    <xf numFmtId="0" fontId="33" fillId="2" borderId="5" xfId="21" applyFont="1" applyFill="1" applyBorder="1" applyAlignment="1">
      <alignment horizontal="center" vertical="center" wrapText="1"/>
    </xf>
    <xf numFmtId="0" fontId="33" fillId="2" borderId="5" xfId="21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181" fontId="4" fillId="0" borderId="0" xfId="0" applyNumberFormat="1" applyFont="1" applyFill="1" applyAlignment="1">
      <alignment horizontal="center" vertical="center"/>
    </xf>
    <xf numFmtId="181" fontId="23" fillId="0" borderId="0" xfId="0" applyNumberFormat="1" applyFont="1" applyAlignment="1">
      <alignment horizontal="center" vertical="center"/>
    </xf>
    <xf numFmtId="181" fontId="24" fillId="0" borderId="1" xfId="51" applyNumberFormat="1" applyFont="1" applyFill="1" applyBorder="1" applyAlignment="1">
      <alignment horizontal="center" vertical="center" wrapText="1"/>
    </xf>
    <xf numFmtId="181" fontId="26" fillId="0" borderId="1" xfId="51" applyNumberFormat="1" applyFont="1" applyFill="1" applyBorder="1" applyAlignment="1">
      <alignment horizontal="center" vertical="center" wrapText="1"/>
    </xf>
    <xf numFmtId="177" fontId="19" fillId="2" borderId="1" xfId="0" applyNumberFormat="1" applyFont="1" applyFill="1" applyBorder="1" applyAlignment="1">
      <alignment horizontal="center" vertical="center"/>
    </xf>
    <xf numFmtId="181" fontId="36" fillId="0" borderId="1" xfId="0" applyNumberFormat="1" applyFont="1" applyBorder="1" applyAlignment="1">
      <alignment horizontal="center" vertical="center"/>
    </xf>
    <xf numFmtId="178" fontId="19" fillId="2" borderId="2" xfId="51" applyNumberFormat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180" fontId="25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81" fontId="36" fillId="0" borderId="2" xfId="0" applyNumberFormat="1" applyFont="1" applyBorder="1" applyAlignment="1">
      <alignment horizontal="center" vertical="center"/>
    </xf>
    <xf numFmtId="178" fontId="19" fillId="4" borderId="2" xfId="51" applyNumberFormat="1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180" fontId="25" fillId="4" borderId="7" xfId="0" applyNumberFormat="1" applyFont="1" applyFill="1" applyBorder="1" applyAlignment="1">
      <alignment horizontal="center" vertical="center" wrapText="1"/>
    </xf>
    <xf numFmtId="181" fontId="36" fillId="0" borderId="5" xfId="0" applyNumberFormat="1" applyFont="1" applyBorder="1" applyAlignment="1">
      <alignment horizontal="center" vertical="center"/>
    </xf>
    <xf numFmtId="178" fontId="19" fillId="4" borderId="5" xfId="51" applyNumberFormat="1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180" fontId="25" fillId="4" borderId="8" xfId="0" applyNumberFormat="1" applyFont="1" applyFill="1" applyBorder="1" applyAlignment="1">
      <alignment horizontal="center" vertical="center" wrapText="1"/>
    </xf>
    <xf numFmtId="181" fontId="36" fillId="0" borderId="3" xfId="0" applyNumberFormat="1" applyFont="1" applyBorder="1" applyAlignment="1">
      <alignment horizontal="center" vertical="center"/>
    </xf>
    <xf numFmtId="180" fontId="25" fillId="4" borderId="9" xfId="0" applyNumberFormat="1" applyFont="1" applyFill="1" applyBorder="1" applyAlignment="1">
      <alignment horizontal="center" vertical="center" wrapText="1"/>
    </xf>
    <xf numFmtId="181" fontId="28" fillId="3" borderId="1" xfId="0" applyNumberFormat="1" applyFont="1" applyFill="1" applyBorder="1" applyAlignment="1">
      <alignment horizontal="center" vertical="center"/>
    </xf>
    <xf numFmtId="176" fontId="29" fillId="0" borderId="1" xfId="0" applyNumberFormat="1" applyFont="1" applyBorder="1" applyAlignment="1">
      <alignment horizontal="center" vertical="center"/>
    </xf>
    <xf numFmtId="181" fontId="26" fillId="0" borderId="1" xfId="0" applyNumberFormat="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/>
    </xf>
    <xf numFmtId="178" fontId="22" fillId="0" borderId="1" xfId="51" applyNumberFormat="1" applyFont="1" applyFill="1" applyBorder="1" applyAlignment="1">
      <alignment horizontal="center" vertical="center" wrapText="1"/>
    </xf>
    <xf numFmtId="181" fontId="30" fillId="0" borderId="0" xfId="0" applyNumberFormat="1" applyFont="1" applyFill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177" fontId="35" fillId="0" borderId="5" xfId="21" applyNumberFormat="1" applyFont="1" applyFill="1" applyBorder="1" applyAlignment="1">
      <alignment horizontal="center" vertical="center"/>
    </xf>
    <xf numFmtId="177" fontId="35" fillId="0" borderId="3" xfId="21" applyNumberFormat="1" applyFont="1" applyFill="1" applyBorder="1" applyAlignment="1">
      <alignment horizontal="center" vertical="center"/>
    </xf>
    <xf numFmtId="177" fontId="35" fillId="0" borderId="1" xfId="21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77" fontId="29" fillId="2" borderId="2" xfId="0" applyNumberFormat="1" applyFont="1" applyFill="1" applyBorder="1" applyAlignment="1">
      <alignment horizontal="center" vertical="center"/>
    </xf>
    <xf numFmtId="177" fontId="29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80" fontId="25" fillId="0" borderId="7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178" fontId="19" fillId="2" borderId="5" xfId="51" applyNumberFormat="1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180" fontId="25" fillId="0" borderId="9" xfId="0" applyNumberFormat="1" applyFont="1" applyBorder="1" applyAlignment="1">
      <alignment horizontal="center" vertical="center" wrapText="1"/>
    </xf>
    <xf numFmtId="181" fontId="36" fillId="0" borderId="1" xfId="0" applyNumberFormat="1" applyFont="1" applyBorder="1" applyAlignment="1" quotePrefix="1">
      <alignment horizontal="center" vertical="center"/>
    </xf>
    <xf numFmtId="181" fontId="36" fillId="0" borderId="2" xfId="0" applyNumberFormat="1" applyFont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695325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695325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695325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695325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workbookViewId="0">
      <selection activeCell="L29" sqref="L28:L29"/>
    </sheetView>
  </sheetViews>
  <sheetFormatPr defaultColWidth="18" defaultRowHeight="13.5"/>
  <cols>
    <col min="1" max="1" width="9.125" customWidth="1"/>
    <col min="2" max="2" width="12.875" customWidth="1"/>
    <col min="3" max="3" width="10" customWidth="1"/>
    <col min="4" max="4" width="9.625" customWidth="1"/>
    <col min="5" max="5" width="12.125" customWidth="1"/>
    <col min="6" max="6" width="3.875" customWidth="1"/>
    <col min="7" max="7" width="7.5" style="3" customWidth="1"/>
    <col min="8" max="8" width="5.125" style="3" customWidth="1"/>
    <col min="9" max="9" width="7.625" style="3" customWidth="1"/>
    <col min="10" max="10" width="8.375" style="4" customWidth="1"/>
    <col min="11" max="11" width="9.375" customWidth="1"/>
    <col min="12" max="12" width="10.375" customWidth="1"/>
    <col min="13" max="13" width="13.75" customWidth="1"/>
    <col min="14" max="14" width="7.5" customWidth="1"/>
    <col min="15" max="16" width="7" customWidth="1"/>
  </cols>
  <sheetData>
    <row r="1" s="1" customFormat="1" ht="40" customHeight="1" spans="1:16">
      <c r="A1" s="6" t="s">
        <v>0</v>
      </c>
      <c r="B1" s="7"/>
      <c r="C1" s="7"/>
      <c r="D1" s="7"/>
      <c r="E1" s="7"/>
      <c r="F1" s="7"/>
      <c r="G1" s="8"/>
      <c r="H1" s="8"/>
      <c r="I1" s="8"/>
      <c r="J1" s="8"/>
      <c r="K1" s="46"/>
      <c r="L1" s="46"/>
      <c r="M1" s="7"/>
      <c r="N1" s="47"/>
      <c r="O1" s="47"/>
      <c r="P1" s="47"/>
    </row>
    <row r="2" s="1" customFormat="1" ht="25.5" spans="1:16">
      <c r="A2" s="9" t="s">
        <v>1</v>
      </c>
      <c r="B2" s="9"/>
      <c r="C2" s="9"/>
      <c r="D2" s="9"/>
      <c r="E2" s="9"/>
      <c r="F2" s="9"/>
      <c r="G2" s="10"/>
      <c r="H2" s="10"/>
      <c r="I2" s="10"/>
      <c r="J2" s="9"/>
      <c r="K2" s="48"/>
      <c r="L2" s="48"/>
      <c r="M2" s="9"/>
      <c r="N2" s="47"/>
      <c r="O2" s="47"/>
      <c r="P2" s="47"/>
    </row>
    <row r="3" s="1" customFormat="1" ht="15" spans="5:16">
      <c r="E3" s="11" t="s">
        <v>2</v>
      </c>
      <c r="F3" s="12" t="s">
        <v>3</v>
      </c>
      <c r="G3" s="13"/>
      <c r="H3" s="14"/>
      <c r="I3" s="45"/>
      <c r="J3" s="4"/>
      <c r="K3" s="49"/>
      <c r="L3" s="49"/>
      <c r="N3" s="47"/>
      <c r="O3" s="47"/>
      <c r="P3" s="47"/>
    </row>
    <row r="4" s="1" customFormat="1" ht="19.5" customHeight="1" spans="5:16">
      <c r="E4" s="16" t="s">
        <v>4</v>
      </c>
      <c r="F4" s="16"/>
      <c r="G4" s="16"/>
      <c r="H4" s="16"/>
      <c r="I4" s="16"/>
      <c r="J4" s="50"/>
      <c r="K4" s="51"/>
      <c r="L4" s="51"/>
      <c r="N4" s="47"/>
      <c r="O4" s="47"/>
      <c r="P4" s="47"/>
    </row>
    <row r="5" s="1" customFormat="1" ht="15" hidden="1" spans="2:16">
      <c r="B5" s="17"/>
      <c r="C5" s="17"/>
      <c r="G5" s="18"/>
      <c r="H5" s="18"/>
      <c r="I5" s="18"/>
      <c r="J5" s="50"/>
      <c r="K5" s="49"/>
      <c r="L5" s="49"/>
      <c r="N5" s="47"/>
      <c r="O5" s="47"/>
      <c r="P5" s="47"/>
    </row>
    <row r="6" s="2" customFormat="1" ht="15" customHeight="1" spans="1:16">
      <c r="A6" s="19" t="s">
        <v>5</v>
      </c>
      <c r="B6" s="20" t="s">
        <v>6</v>
      </c>
      <c r="C6" s="20" t="s">
        <v>7</v>
      </c>
      <c r="D6" s="20" t="s">
        <v>8</v>
      </c>
      <c r="E6" s="21" t="s">
        <v>9</v>
      </c>
      <c r="F6" s="21" t="s">
        <v>10</v>
      </c>
      <c r="G6" s="22" t="s">
        <v>11</v>
      </c>
      <c r="H6" s="22" t="s">
        <v>12</v>
      </c>
      <c r="I6" s="22" t="s">
        <v>13</v>
      </c>
      <c r="J6" s="52" t="s">
        <v>14</v>
      </c>
      <c r="K6" s="53" t="s">
        <v>15</v>
      </c>
      <c r="L6" s="53" t="s">
        <v>16</v>
      </c>
      <c r="M6" s="20" t="s">
        <v>17</v>
      </c>
      <c r="N6" s="54" t="s">
        <v>18</v>
      </c>
      <c r="O6" s="54"/>
      <c r="P6" s="55"/>
    </row>
    <row r="7" s="2" customFormat="1" ht="24" customHeight="1" spans="1:16">
      <c r="A7" s="19" t="s">
        <v>19</v>
      </c>
      <c r="B7" s="23" t="s">
        <v>20</v>
      </c>
      <c r="C7" s="24" t="s">
        <v>21</v>
      </c>
      <c r="D7" s="25" t="s">
        <v>22</v>
      </c>
      <c r="E7" s="26" t="s">
        <v>23</v>
      </c>
      <c r="F7" s="26" t="s">
        <v>24</v>
      </c>
      <c r="G7" s="22" t="s">
        <v>25</v>
      </c>
      <c r="H7" s="22" t="s">
        <v>26</v>
      </c>
      <c r="I7" s="56" t="s">
        <v>27</v>
      </c>
      <c r="J7" s="57" t="s">
        <v>28</v>
      </c>
      <c r="K7" s="53" t="s">
        <v>29</v>
      </c>
      <c r="L7" s="53" t="s">
        <v>30</v>
      </c>
      <c r="M7" s="20" t="s">
        <v>31</v>
      </c>
      <c r="N7" s="54" t="s">
        <v>32</v>
      </c>
      <c r="O7" s="58" t="s">
        <v>33</v>
      </c>
      <c r="P7" s="55"/>
    </row>
    <row r="8" s="2" customFormat="1" ht="15" customHeight="1" spans="1:16">
      <c r="A8" s="81" t="s">
        <v>34</v>
      </c>
      <c r="B8" s="82" t="s">
        <v>35</v>
      </c>
      <c r="C8" s="82" t="s">
        <v>36</v>
      </c>
      <c r="D8" s="81" t="s">
        <v>37</v>
      </c>
      <c r="E8" s="83" t="s">
        <v>38</v>
      </c>
      <c r="F8" s="84" t="s">
        <v>39</v>
      </c>
      <c r="G8" s="85">
        <v>27001</v>
      </c>
      <c r="H8" s="86"/>
      <c r="I8" s="96">
        <v>2000</v>
      </c>
      <c r="J8" s="126" t="s">
        <v>40</v>
      </c>
      <c r="K8" s="98">
        <f t="shared" ref="K8:K34" si="0">I8*0.006132</f>
        <v>12.264</v>
      </c>
      <c r="L8" s="98">
        <f t="shared" ref="L8:L29" si="1">K8+0.5</f>
        <v>12.764</v>
      </c>
      <c r="M8" s="99" t="s">
        <v>41</v>
      </c>
      <c r="N8" s="100">
        <f t="shared" ref="N8:N28" si="2">0.7*0.26*0.205</f>
        <v>0.03731</v>
      </c>
      <c r="O8" s="113" t="s">
        <v>42</v>
      </c>
      <c r="P8" s="65"/>
    </row>
    <row r="9" s="2" customFormat="1" ht="15" customHeight="1" spans="1:16">
      <c r="A9" s="87"/>
      <c r="B9" s="88"/>
      <c r="C9" s="88"/>
      <c r="D9" s="87"/>
      <c r="E9" s="89"/>
      <c r="F9" s="118"/>
      <c r="G9" s="119"/>
      <c r="H9" s="86"/>
      <c r="I9" s="96">
        <v>2000</v>
      </c>
      <c r="J9" s="126" t="s">
        <v>43</v>
      </c>
      <c r="K9" s="98">
        <f t="shared" si="0"/>
        <v>12.264</v>
      </c>
      <c r="L9" s="98">
        <f t="shared" si="1"/>
        <v>12.764</v>
      </c>
      <c r="M9" s="99" t="s">
        <v>41</v>
      </c>
      <c r="N9" s="100">
        <f t="shared" si="2"/>
        <v>0.03731</v>
      </c>
      <c r="O9" s="113"/>
      <c r="P9" s="65"/>
    </row>
    <row r="10" s="2" customFormat="1" ht="15" customHeight="1" spans="1:16">
      <c r="A10" s="87"/>
      <c r="B10" s="88"/>
      <c r="C10" s="88"/>
      <c r="D10" s="87"/>
      <c r="E10" s="89"/>
      <c r="F10" s="118"/>
      <c r="G10" s="119"/>
      <c r="H10" s="86"/>
      <c r="I10" s="96">
        <v>2000</v>
      </c>
      <c r="J10" s="126" t="s">
        <v>44</v>
      </c>
      <c r="K10" s="98">
        <f t="shared" si="0"/>
        <v>12.264</v>
      </c>
      <c r="L10" s="98">
        <f t="shared" si="1"/>
        <v>12.764</v>
      </c>
      <c r="M10" s="99" t="s">
        <v>41</v>
      </c>
      <c r="N10" s="100">
        <f t="shared" si="2"/>
        <v>0.03731</v>
      </c>
      <c r="O10" s="113"/>
      <c r="P10" s="65"/>
    </row>
    <row r="11" s="2" customFormat="1" ht="15" customHeight="1" spans="1:16">
      <c r="A11" s="87"/>
      <c r="B11" s="88"/>
      <c r="C11" s="88"/>
      <c r="D11" s="87"/>
      <c r="E11" s="89"/>
      <c r="F11" s="118"/>
      <c r="G11" s="119"/>
      <c r="H11" s="86"/>
      <c r="I11" s="96">
        <v>2000</v>
      </c>
      <c r="J11" s="126" t="s">
        <v>45</v>
      </c>
      <c r="K11" s="98">
        <f t="shared" si="0"/>
        <v>12.264</v>
      </c>
      <c r="L11" s="98">
        <f t="shared" si="1"/>
        <v>12.764</v>
      </c>
      <c r="M11" s="99" t="s">
        <v>41</v>
      </c>
      <c r="N11" s="100">
        <f t="shared" si="2"/>
        <v>0.03731</v>
      </c>
      <c r="O11" s="113"/>
      <c r="P11" s="65"/>
    </row>
    <row r="12" s="2" customFormat="1" ht="15" customHeight="1" spans="1:16">
      <c r="A12" s="87"/>
      <c r="B12" s="88"/>
      <c r="C12" s="88"/>
      <c r="D12" s="87"/>
      <c r="E12" s="89"/>
      <c r="F12" s="118"/>
      <c r="G12" s="119"/>
      <c r="H12" s="86"/>
      <c r="I12" s="96">
        <v>2000</v>
      </c>
      <c r="J12" s="126" t="s">
        <v>46</v>
      </c>
      <c r="K12" s="98">
        <f t="shared" si="0"/>
        <v>12.264</v>
      </c>
      <c r="L12" s="98">
        <f t="shared" si="1"/>
        <v>12.764</v>
      </c>
      <c r="M12" s="99" t="s">
        <v>41</v>
      </c>
      <c r="N12" s="100">
        <f t="shared" si="2"/>
        <v>0.03731</v>
      </c>
      <c r="O12" s="113"/>
      <c r="P12" s="65"/>
    </row>
    <row r="13" s="2" customFormat="1" ht="15" customHeight="1" spans="1:16">
      <c r="A13" s="87"/>
      <c r="B13" s="88"/>
      <c r="C13" s="88"/>
      <c r="D13" s="87"/>
      <c r="E13" s="89"/>
      <c r="F13" s="118"/>
      <c r="G13" s="119"/>
      <c r="H13" s="86"/>
      <c r="I13" s="96">
        <v>2000</v>
      </c>
      <c r="J13" s="126" t="s">
        <v>47</v>
      </c>
      <c r="K13" s="98">
        <f t="shared" si="0"/>
        <v>12.264</v>
      </c>
      <c r="L13" s="98">
        <f t="shared" si="1"/>
        <v>12.764</v>
      </c>
      <c r="M13" s="99" t="s">
        <v>41</v>
      </c>
      <c r="N13" s="100">
        <f t="shared" si="2"/>
        <v>0.03731</v>
      </c>
      <c r="O13" s="113"/>
      <c r="P13" s="65"/>
    </row>
    <row r="14" s="2" customFormat="1" ht="15" customHeight="1" spans="1:16">
      <c r="A14" s="87"/>
      <c r="B14" s="88"/>
      <c r="C14" s="88"/>
      <c r="D14" s="87"/>
      <c r="E14" s="89"/>
      <c r="F14" s="118"/>
      <c r="G14" s="119"/>
      <c r="H14" s="86"/>
      <c r="I14" s="96">
        <v>2000</v>
      </c>
      <c r="J14" s="126" t="s">
        <v>48</v>
      </c>
      <c r="K14" s="98">
        <f t="shared" si="0"/>
        <v>12.264</v>
      </c>
      <c r="L14" s="98">
        <f t="shared" si="1"/>
        <v>12.764</v>
      </c>
      <c r="M14" s="99" t="s">
        <v>41</v>
      </c>
      <c r="N14" s="100">
        <f t="shared" si="2"/>
        <v>0.03731</v>
      </c>
      <c r="O14" s="113"/>
      <c r="P14" s="65"/>
    </row>
    <row r="15" s="2" customFormat="1" ht="15" customHeight="1" spans="1:16">
      <c r="A15" s="87"/>
      <c r="B15" s="88"/>
      <c r="C15" s="88"/>
      <c r="D15" s="87"/>
      <c r="E15" s="89"/>
      <c r="F15" s="118"/>
      <c r="G15" s="119"/>
      <c r="H15" s="86"/>
      <c r="I15" s="96">
        <v>2000</v>
      </c>
      <c r="J15" s="126" t="s">
        <v>49</v>
      </c>
      <c r="K15" s="98">
        <f t="shared" si="0"/>
        <v>12.264</v>
      </c>
      <c r="L15" s="98">
        <f t="shared" si="1"/>
        <v>12.764</v>
      </c>
      <c r="M15" s="99" t="s">
        <v>41</v>
      </c>
      <c r="N15" s="100">
        <f t="shared" si="2"/>
        <v>0.03731</v>
      </c>
      <c r="O15" s="113"/>
      <c r="P15" s="65"/>
    </row>
    <row r="16" s="2" customFormat="1" ht="15" customHeight="1" spans="1:16">
      <c r="A16" s="87"/>
      <c r="B16" s="88"/>
      <c r="C16" s="88"/>
      <c r="D16" s="87"/>
      <c r="E16" s="89"/>
      <c r="F16" s="118"/>
      <c r="G16" s="119"/>
      <c r="H16" s="86"/>
      <c r="I16" s="96">
        <v>2000</v>
      </c>
      <c r="J16" s="126" t="s">
        <v>50</v>
      </c>
      <c r="K16" s="98">
        <f t="shared" si="0"/>
        <v>12.264</v>
      </c>
      <c r="L16" s="98">
        <f t="shared" si="1"/>
        <v>12.764</v>
      </c>
      <c r="M16" s="99" t="s">
        <v>41</v>
      </c>
      <c r="N16" s="100">
        <f t="shared" si="2"/>
        <v>0.03731</v>
      </c>
      <c r="O16" s="113"/>
      <c r="P16" s="65"/>
    </row>
    <row r="17" s="2" customFormat="1" ht="15" customHeight="1" spans="1:16">
      <c r="A17" s="87"/>
      <c r="B17" s="88"/>
      <c r="C17" s="88"/>
      <c r="D17" s="87"/>
      <c r="E17" s="89"/>
      <c r="F17" s="118"/>
      <c r="G17" s="119"/>
      <c r="H17" s="86"/>
      <c r="I17" s="96">
        <v>2000</v>
      </c>
      <c r="J17" s="126" t="s">
        <v>51</v>
      </c>
      <c r="K17" s="98">
        <f t="shared" si="0"/>
        <v>12.264</v>
      </c>
      <c r="L17" s="98">
        <f t="shared" si="1"/>
        <v>12.764</v>
      </c>
      <c r="M17" s="99" t="s">
        <v>41</v>
      </c>
      <c r="N17" s="100">
        <f t="shared" si="2"/>
        <v>0.03731</v>
      </c>
      <c r="O17" s="113"/>
      <c r="P17" s="65"/>
    </row>
    <row r="18" s="2" customFormat="1" ht="15" customHeight="1" spans="1:16">
      <c r="A18" s="87"/>
      <c r="B18" s="88"/>
      <c r="C18" s="88"/>
      <c r="D18" s="87"/>
      <c r="E18" s="89"/>
      <c r="F18" s="118"/>
      <c r="G18" s="119"/>
      <c r="H18" s="86"/>
      <c r="I18" s="96">
        <v>2000</v>
      </c>
      <c r="J18" s="126" t="s">
        <v>52</v>
      </c>
      <c r="K18" s="98">
        <f t="shared" si="0"/>
        <v>12.264</v>
      </c>
      <c r="L18" s="98">
        <f t="shared" si="1"/>
        <v>12.764</v>
      </c>
      <c r="M18" s="99" t="s">
        <v>41</v>
      </c>
      <c r="N18" s="100">
        <f t="shared" si="2"/>
        <v>0.03731</v>
      </c>
      <c r="O18" s="113"/>
      <c r="P18" s="65"/>
    </row>
    <row r="19" s="2" customFormat="1" ht="18" customHeight="1" spans="1:16">
      <c r="A19" s="87"/>
      <c r="B19" s="88"/>
      <c r="C19" s="88"/>
      <c r="D19" s="87"/>
      <c r="E19" s="89"/>
      <c r="F19" s="118"/>
      <c r="G19" s="119"/>
      <c r="H19" s="86"/>
      <c r="I19" s="96">
        <v>2000</v>
      </c>
      <c r="J19" s="126" t="s">
        <v>53</v>
      </c>
      <c r="K19" s="98">
        <f t="shared" si="0"/>
        <v>12.264</v>
      </c>
      <c r="L19" s="98">
        <f t="shared" si="1"/>
        <v>12.764</v>
      </c>
      <c r="M19" s="99" t="s">
        <v>41</v>
      </c>
      <c r="N19" s="100">
        <f t="shared" si="2"/>
        <v>0.03731</v>
      </c>
      <c r="O19" s="113"/>
      <c r="P19" s="65"/>
    </row>
    <row r="20" s="2" customFormat="1" ht="15" customHeight="1" spans="1:16">
      <c r="A20" s="87"/>
      <c r="B20" s="88"/>
      <c r="C20" s="88"/>
      <c r="D20" s="87"/>
      <c r="E20" s="89"/>
      <c r="F20" s="118"/>
      <c r="G20" s="119"/>
      <c r="H20" s="86"/>
      <c r="I20" s="96">
        <v>2000</v>
      </c>
      <c r="J20" s="126" t="s">
        <v>54</v>
      </c>
      <c r="K20" s="98">
        <f t="shared" si="0"/>
        <v>12.264</v>
      </c>
      <c r="L20" s="98">
        <f t="shared" si="1"/>
        <v>12.764</v>
      </c>
      <c r="M20" s="99" t="s">
        <v>41</v>
      </c>
      <c r="N20" s="100">
        <f t="shared" si="2"/>
        <v>0.03731</v>
      </c>
      <c r="O20" s="113"/>
      <c r="P20" s="65"/>
    </row>
    <row r="21" s="2" customFormat="1" ht="15" customHeight="1" spans="1:16">
      <c r="A21" s="87"/>
      <c r="B21" s="88"/>
      <c r="C21" s="88"/>
      <c r="D21" s="87"/>
      <c r="E21" s="89"/>
      <c r="F21" s="118"/>
      <c r="G21" s="120"/>
      <c r="H21" s="121">
        <v>250</v>
      </c>
      <c r="I21" s="96">
        <v>1251</v>
      </c>
      <c r="J21" s="126" t="s">
        <v>55</v>
      </c>
      <c r="K21" s="98">
        <f t="shared" si="0"/>
        <v>7.671132</v>
      </c>
      <c r="L21" s="98">
        <f t="shared" si="1"/>
        <v>8.171132</v>
      </c>
      <c r="M21" s="99" t="s">
        <v>41</v>
      </c>
      <c r="N21" s="100">
        <f t="shared" si="2"/>
        <v>0.03731</v>
      </c>
      <c r="O21" s="113"/>
      <c r="P21" s="65"/>
    </row>
    <row r="22" s="2" customFormat="1" ht="15" customHeight="1" spans="1:16">
      <c r="A22" s="87"/>
      <c r="B22" s="88"/>
      <c r="C22" s="88"/>
      <c r="D22" s="87"/>
      <c r="E22" s="89"/>
      <c r="F22" s="85" t="s">
        <v>56</v>
      </c>
      <c r="G22" s="85">
        <v>27001</v>
      </c>
      <c r="H22" s="121"/>
      <c r="I22" s="96">
        <v>2000</v>
      </c>
      <c r="J22" s="126" t="s">
        <v>57</v>
      </c>
      <c r="K22" s="98">
        <f t="shared" si="0"/>
        <v>12.264</v>
      </c>
      <c r="L22" s="98">
        <f t="shared" si="1"/>
        <v>12.764</v>
      </c>
      <c r="M22" s="99" t="s">
        <v>41</v>
      </c>
      <c r="N22" s="100">
        <f t="shared" si="2"/>
        <v>0.03731</v>
      </c>
      <c r="O22" s="113"/>
      <c r="P22" s="65"/>
    </row>
    <row r="23" s="2" customFormat="1" ht="15" customHeight="1" spans="1:16">
      <c r="A23" s="87"/>
      <c r="B23" s="88"/>
      <c r="C23" s="88"/>
      <c r="D23" s="87"/>
      <c r="E23" s="89"/>
      <c r="F23" s="119"/>
      <c r="G23" s="119"/>
      <c r="H23" s="121"/>
      <c r="I23" s="96">
        <v>2000</v>
      </c>
      <c r="J23" s="126" t="s">
        <v>58</v>
      </c>
      <c r="K23" s="98">
        <f t="shared" si="0"/>
        <v>12.264</v>
      </c>
      <c r="L23" s="98">
        <f t="shared" si="1"/>
        <v>12.764</v>
      </c>
      <c r="M23" s="99" t="s">
        <v>41</v>
      </c>
      <c r="N23" s="100">
        <f t="shared" si="2"/>
        <v>0.03731</v>
      </c>
      <c r="O23" s="113"/>
      <c r="P23" s="65"/>
    </row>
    <row r="24" s="2" customFormat="1" ht="15" customHeight="1" spans="1:16">
      <c r="A24" s="87"/>
      <c r="B24" s="88"/>
      <c r="C24" s="88"/>
      <c r="D24" s="87"/>
      <c r="E24" s="89"/>
      <c r="F24" s="119"/>
      <c r="G24" s="119"/>
      <c r="H24" s="121"/>
      <c r="I24" s="96">
        <v>2000</v>
      </c>
      <c r="J24" s="126" t="s">
        <v>59</v>
      </c>
      <c r="K24" s="98">
        <f t="shared" si="0"/>
        <v>12.264</v>
      </c>
      <c r="L24" s="98">
        <f t="shared" si="1"/>
        <v>12.764</v>
      </c>
      <c r="M24" s="99" t="s">
        <v>41</v>
      </c>
      <c r="N24" s="100">
        <f t="shared" si="2"/>
        <v>0.03731</v>
      </c>
      <c r="O24" s="113"/>
      <c r="P24" s="65"/>
    </row>
    <row r="25" s="2" customFormat="1" ht="15" customHeight="1" spans="1:16">
      <c r="A25" s="87"/>
      <c r="B25" s="88"/>
      <c r="C25" s="88"/>
      <c r="D25" s="87"/>
      <c r="E25" s="89"/>
      <c r="F25" s="119"/>
      <c r="G25" s="119"/>
      <c r="H25" s="121"/>
      <c r="I25" s="96">
        <v>2000</v>
      </c>
      <c r="J25" s="126" t="s">
        <v>60</v>
      </c>
      <c r="K25" s="98">
        <f t="shared" si="0"/>
        <v>12.264</v>
      </c>
      <c r="L25" s="98">
        <f t="shared" si="1"/>
        <v>12.764</v>
      </c>
      <c r="M25" s="99" t="s">
        <v>41</v>
      </c>
      <c r="N25" s="100">
        <f t="shared" si="2"/>
        <v>0.03731</v>
      </c>
      <c r="O25" s="113"/>
      <c r="P25" s="65"/>
    </row>
    <row r="26" s="2" customFormat="1" ht="15" customHeight="1" spans="1:16">
      <c r="A26" s="87"/>
      <c r="B26" s="88"/>
      <c r="C26" s="88"/>
      <c r="D26" s="87"/>
      <c r="E26" s="89"/>
      <c r="F26" s="119"/>
      <c r="G26" s="119"/>
      <c r="H26" s="121"/>
      <c r="I26" s="96">
        <v>2000</v>
      </c>
      <c r="J26" s="126" t="s">
        <v>61</v>
      </c>
      <c r="K26" s="98">
        <f t="shared" si="0"/>
        <v>12.264</v>
      </c>
      <c r="L26" s="98">
        <f t="shared" si="1"/>
        <v>12.764</v>
      </c>
      <c r="M26" s="99" t="s">
        <v>41</v>
      </c>
      <c r="N26" s="100">
        <f t="shared" si="2"/>
        <v>0.03731</v>
      </c>
      <c r="O26" s="113"/>
      <c r="P26" s="65"/>
    </row>
    <row r="27" s="2" customFormat="1" ht="15" customHeight="1" spans="1:16">
      <c r="A27" s="87"/>
      <c r="B27" s="88"/>
      <c r="C27" s="88"/>
      <c r="D27" s="87"/>
      <c r="E27" s="89"/>
      <c r="F27" s="119"/>
      <c r="G27" s="119"/>
      <c r="H27" s="121"/>
      <c r="I27" s="96">
        <v>2000</v>
      </c>
      <c r="J27" s="126" t="s">
        <v>62</v>
      </c>
      <c r="K27" s="98">
        <f t="shared" si="0"/>
        <v>12.264</v>
      </c>
      <c r="L27" s="98">
        <f t="shared" si="1"/>
        <v>12.764</v>
      </c>
      <c r="M27" s="99" t="s">
        <v>41</v>
      </c>
      <c r="N27" s="100">
        <f t="shared" si="2"/>
        <v>0.03731</v>
      </c>
      <c r="O27" s="113"/>
      <c r="P27" s="65"/>
    </row>
    <row r="28" s="2" customFormat="1" ht="15" customHeight="1" spans="1:16">
      <c r="A28" s="87"/>
      <c r="B28" s="88"/>
      <c r="C28" s="88"/>
      <c r="D28" s="87"/>
      <c r="E28" s="89"/>
      <c r="F28" s="119"/>
      <c r="G28" s="119"/>
      <c r="H28" s="121"/>
      <c r="I28" s="96">
        <v>2000</v>
      </c>
      <c r="J28" s="126" t="s">
        <v>63</v>
      </c>
      <c r="K28" s="98">
        <f t="shared" si="0"/>
        <v>12.264</v>
      </c>
      <c r="L28" s="98">
        <f t="shared" si="1"/>
        <v>12.764</v>
      </c>
      <c r="M28" s="99" t="s">
        <v>41</v>
      </c>
      <c r="N28" s="100">
        <f t="shared" si="2"/>
        <v>0.03731</v>
      </c>
      <c r="O28" s="113"/>
      <c r="P28" s="65"/>
    </row>
    <row r="29" s="2" customFormat="1" ht="15" customHeight="1" spans="1:16">
      <c r="A29" s="87"/>
      <c r="B29" s="88"/>
      <c r="C29" s="88"/>
      <c r="D29" s="87"/>
      <c r="E29" s="89"/>
      <c r="F29" s="119"/>
      <c r="G29" s="119"/>
      <c r="H29" s="121"/>
      <c r="I29" s="96">
        <v>2000</v>
      </c>
      <c r="J29" s="126" t="s">
        <v>64</v>
      </c>
      <c r="K29" s="98">
        <f t="shared" si="0"/>
        <v>12.264</v>
      </c>
      <c r="L29" s="98">
        <f t="shared" si="1"/>
        <v>12.764</v>
      </c>
      <c r="M29" s="99" t="s">
        <v>41</v>
      </c>
      <c r="N29" s="100">
        <f t="shared" ref="N29:N92" si="3">0.7*0.26*0.205</f>
        <v>0.03731</v>
      </c>
      <c r="O29" s="113"/>
      <c r="P29" s="65"/>
    </row>
    <row r="30" s="2" customFormat="1" ht="15" customHeight="1" spans="1:16">
      <c r="A30" s="87"/>
      <c r="B30" s="88"/>
      <c r="C30" s="88"/>
      <c r="D30" s="87"/>
      <c r="E30" s="89"/>
      <c r="F30" s="119"/>
      <c r="G30" s="119"/>
      <c r="H30" s="121"/>
      <c r="I30" s="96">
        <v>2000</v>
      </c>
      <c r="J30" s="126" t="s">
        <v>65</v>
      </c>
      <c r="K30" s="98">
        <f t="shared" si="0"/>
        <v>12.264</v>
      </c>
      <c r="L30" s="98">
        <f t="shared" ref="L30:L93" si="4">K30+0.5</f>
        <v>12.764</v>
      </c>
      <c r="M30" s="99" t="s">
        <v>41</v>
      </c>
      <c r="N30" s="100">
        <f t="shared" si="3"/>
        <v>0.03731</v>
      </c>
      <c r="O30" s="113"/>
      <c r="P30" s="65"/>
    </row>
    <row r="31" s="2" customFormat="1" ht="15" customHeight="1" spans="1:16">
      <c r="A31" s="87"/>
      <c r="B31" s="88"/>
      <c r="C31" s="88"/>
      <c r="D31" s="87"/>
      <c r="E31" s="89"/>
      <c r="F31" s="119"/>
      <c r="G31" s="119"/>
      <c r="H31" s="121"/>
      <c r="I31" s="96">
        <v>2000</v>
      </c>
      <c r="J31" s="126" t="s">
        <v>66</v>
      </c>
      <c r="K31" s="98">
        <f t="shared" si="0"/>
        <v>12.264</v>
      </c>
      <c r="L31" s="98">
        <f t="shared" si="4"/>
        <v>12.764</v>
      </c>
      <c r="M31" s="99" t="s">
        <v>41</v>
      </c>
      <c r="N31" s="100">
        <f t="shared" si="3"/>
        <v>0.03731</v>
      </c>
      <c r="O31" s="113"/>
      <c r="P31" s="65"/>
    </row>
    <row r="32" s="2" customFormat="1" ht="15" customHeight="1" spans="1:16">
      <c r="A32" s="87"/>
      <c r="B32" s="88"/>
      <c r="C32" s="88"/>
      <c r="D32" s="87"/>
      <c r="E32" s="89"/>
      <c r="F32" s="119"/>
      <c r="G32" s="119"/>
      <c r="H32" s="121"/>
      <c r="I32" s="96">
        <v>2000</v>
      </c>
      <c r="J32" s="126" t="s">
        <v>67</v>
      </c>
      <c r="K32" s="98">
        <f t="shared" si="0"/>
        <v>12.264</v>
      </c>
      <c r="L32" s="98">
        <f t="shared" si="4"/>
        <v>12.764</v>
      </c>
      <c r="M32" s="99" t="s">
        <v>41</v>
      </c>
      <c r="N32" s="100">
        <f t="shared" si="3"/>
        <v>0.03731</v>
      </c>
      <c r="O32" s="113"/>
      <c r="P32" s="65"/>
    </row>
    <row r="33" s="2" customFormat="1" ht="15" customHeight="1" spans="1:16">
      <c r="A33" s="87"/>
      <c r="B33" s="88"/>
      <c r="C33" s="88"/>
      <c r="D33" s="87"/>
      <c r="E33" s="89"/>
      <c r="F33" s="119"/>
      <c r="G33" s="119"/>
      <c r="H33" s="121"/>
      <c r="I33" s="96">
        <v>2000</v>
      </c>
      <c r="J33" s="126" t="s">
        <v>68</v>
      </c>
      <c r="K33" s="98">
        <f t="shared" si="0"/>
        <v>12.264</v>
      </c>
      <c r="L33" s="98">
        <f t="shared" si="4"/>
        <v>12.764</v>
      </c>
      <c r="M33" s="99" t="s">
        <v>41</v>
      </c>
      <c r="N33" s="100">
        <f t="shared" si="3"/>
        <v>0.03731</v>
      </c>
      <c r="O33" s="113"/>
      <c r="P33" s="65"/>
    </row>
    <row r="34" s="2" customFormat="1" ht="15" customHeight="1" spans="1:16">
      <c r="A34" s="87"/>
      <c r="B34" s="88"/>
      <c r="C34" s="88"/>
      <c r="D34" s="87"/>
      <c r="E34" s="89"/>
      <c r="F34" s="119"/>
      <c r="G34" s="119"/>
      <c r="H34" s="121"/>
      <c r="I34" s="96">
        <v>2000</v>
      </c>
      <c r="J34" s="126" t="s">
        <v>69</v>
      </c>
      <c r="K34" s="98">
        <f t="shared" si="0"/>
        <v>12.264</v>
      </c>
      <c r="L34" s="98">
        <f t="shared" si="4"/>
        <v>12.764</v>
      </c>
      <c r="M34" s="99" t="s">
        <v>41</v>
      </c>
      <c r="N34" s="100">
        <f t="shared" si="3"/>
        <v>0.03731</v>
      </c>
      <c r="O34" s="113"/>
      <c r="P34" s="65"/>
    </row>
    <row r="35" s="2" customFormat="1" ht="15" customHeight="1" spans="1:16">
      <c r="A35" s="87"/>
      <c r="B35" s="88"/>
      <c r="C35" s="88"/>
      <c r="D35" s="87"/>
      <c r="E35" s="89"/>
      <c r="F35" s="119"/>
      <c r="G35" s="119"/>
      <c r="H35" s="121">
        <v>250</v>
      </c>
      <c r="I35" s="96">
        <v>1251</v>
      </c>
      <c r="J35" s="126" t="s">
        <v>70</v>
      </c>
      <c r="K35" s="98">
        <f t="shared" ref="K35:K63" si="5">I35*0.006132</f>
        <v>7.671132</v>
      </c>
      <c r="L35" s="98">
        <f t="shared" si="4"/>
        <v>8.171132</v>
      </c>
      <c r="M35" s="99" t="s">
        <v>41</v>
      </c>
      <c r="N35" s="100">
        <f t="shared" si="3"/>
        <v>0.03731</v>
      </c>
      <c r="O35" s="113"/>
      <c r="P35" s="65"/>
    </row>
    <row r="36" s="2" customFormat="1" ht="15" customHeight="1" spans="1:16">
      <c r="A36" s="87"/>
      <c r="B36" s="88"/>
      <c r="C36" s="88"/>
      <c r="D36" s="87"/>
      <c r="E36" s="90"/>
      <c r="F36" s="84" t="s">
        <v>71</v>
      </c>
      <c r="G36" s="85">
        <v>27001</v>
      </c>
      <c r="H36" s="86"/>
      <c r="I36" s="96">
        <v>2000</v>
      </c>
      <c r="J36" s="126" t="s">
        <v>72</v>
      </c>
      <c r="K36" s="98">
        <f t="shared" si="5"/>
        <v>12.264</v>
      </c>
      <c r="L36" s="98">
        <f t="shared" si="4"/>
        <v>12.764</v>
      </c>
      <c r="M36" s="99" t="s">
        <v>41</v>
      </c>
      <c r="N36" s="100">
        <f t="shared" si="3"/>
        <v>0.03731</v>
      </c>
      <c r="O36" s="113" t="s">
        <v>73</v>
      </c>
      <c r="P36" s="65"/>
    </row>
    <row r="37" s="2" customFormat="1" ht="15" customHeight="1" spans="1:16">
      <c r="A37" s="87"/>
      <c r="B37" s="88"/>
      <c r="C37" s="88"/>
      <c r="D37" s="87"/>
      <c r="E37" s="90"/>
      <c r="F37" s="118"/>
      <c r="G37" s="119"/>
      <c r="H37" s="86"/>
      <c r="I37" s="96">
        <v>2000</v>
      </c>
      <c r="J37" s="126" t="s">
        <v>74</v>
      </c>
      <c r="K37" s="98">
        <f t="shared" si="5"/>
        <v>12.264</v>
      </c>
      <c r="L37" s="98">
        <f t="shared" si="4"/>
        <v>12.764</v>
      </c>
      <c r="M37" s="99" t="s">
        <v>41</v>
      </c>
      <c r="N37" s="100">
        <f t="shared" si="3"/>
        <v>0.03731</v>
      </c>
      <c r="O37" s="113"/>
      <c r="P37" s="65"/>
    </row>
    <row r="38" s="2" customFormat="1" ht="15" customHeight="1" spans="1:16">
      <c r="A38" s="87"/>
      <c r="B38" s="88"/>
      <c r="C38" s="88"/>
      <c r="D38" s="87"/>
      <c r="E38" s="90"/>
      <c r="F38" s="118"/>
      <c r="G38" s="119"/>
      <c r="H38" s="86"/>
      <c r="I38" s="96">
        <v>2000</v>
      </c>
      <c r="J38" s="126" t="s">
        <v>75</v>
      </c>
      <c r="K38" s="98">
        <f t="shared" si="5"/>
        <v>12.264</v>
      </c>
      <c r="L38" s="98">
        <f t="shared" si="4"/>
        <v>12.764</v>
      </c>
      <c r="M38" s="99" t="s">
        <v>41</v>
      </c>
      <c r="N38" s="100">
        <f t="shared" si="3"/>
        <v>0.03731</v>
      </c>
      <c r="O38" s="113"/>
      <c r="P38" s="65"/>
    </row>
    <row r="39" s="2" customFormat="1" ht="15" customHeight="1" spans="1:16">
      <c r="A39" s="87"/>
      <c r="B39" s="88"/>
      <c r="C39" s="88"/>
      <c r="D39" s="87"/>
      <c r="E39" s="90"/>
      <c r="F39" s="118"/>
      <c r="G39" s="119"/>
      <c r="H39" s="86"/>
      <c r="I39" s="96">
        <v>2000</v>
      </c>
      <c r="J39" s="126" t="s">
        <v>76</v>
      </c>
      <c r="K39" s="98">
        <f t="shared" si="5"/>
        <v>12.264</v>
      </c>
      <c r="L39" s="98">
        <f t="shared" si="4"/>
        <v>12.764</v>
      </c>
      <c r="M39" s="99" t="s">
        <v>41</v>
      </c>
      <c r="N39" s="100">
        <f t="shared" si="3"/>
        <v>0.03731</v>
      </c>
      <c r="O39" s="113"/>
      <c r="P39" s="65"/>
    </row>
    <row r="40" s="2" customFormat="1" ht="15" customHeight="1" spans="1:16">
      <c r="A40" s="87"/>
      <c r="B40" s="88"/>
      <c r="C40" s="88"/>
      <c r="D40" s="87"/>
      <c r="E40" s="90"/>
      <c r="F40" s="118"/>
      <c r="G40" s="119"/>
      <c r="H40" s="86"/>
      <c r="I40" s="96">
        <v>2000</v>
      </c>
      <c r="J40" s="126" t="s">
        <v>77</v>
      </c>
      <c r="K40" s="98">
        <f t="shared" si="5"/>
        <v>12.264</v>
      </c>
      <c r="L40" s="98">
        <f t="shared" si="4"/>
        <v>12.764</v>
      </c>
      <c r="M40" s="99" t="s">
        <v>41</v>
      </c>
      <c r="N40" s="100">
        <f t="shared" si="3"/>
        <v>0.03731</v>
      </c>
      <c r="O40" s="113"/>
      <c r="P40" s="65"/>
    </row>
    <row r="41" s="2" customFormat="1" ht="15" customHeight="1" spans="1:16">
      <c r="A41" s="87"/>
      <c r="B41" s="88"/>
      <c r="C41" s="88"/>
      <c r="D41" s="87"/>
      <c r="E41" s="90"/>
      <c r="F41" s="118"/>
      <c r="G41" s="119"/>
      <c r="H41" s="86"/>
      <c r="I41" s="96">
        <v>2000</v>
      </c>
      <c r="J41" s="126" t="s">
        <v>78</v>
      </c>
      <c r="K41" s="98">
        <f t="shared" si="5"/>
        <v>12.264</v>
      </c>
      <c r="L41" s="98">
        <f t="shared" si="4"/>
        <v>12.764</v>
      </c>
      <c r="M41" s="99" t="s">
        <v>41</v>
      </c>
      <c r="N41" s="100">
        <f t="shared" si="3"/>
        <v>0.03731</v>
      </c>
      <c r="O41" s="113"/>
      <c r="P41" s="65"/>
    </row>
    <row r="42" s="2" customFormat="1" ht="15" customHeight="1" spans="1:16">
      <c r="A42" s="87"/>
      <c r="B42" s="88"/>
      <c r="C42" s="88"/>
      <c r="D42" s="87"/>
      <c r="E42" s="90"/>
      <c r="F42" s="118"/>
      <c r="G42" s="119"/>
      <c r="H42" s="86"/>
      <c r="I42" s="96">
        <v>2000</v>
      </c>
      <c r="J42" s="126" t="s">
        <v>79</v>
      </c>
      <c r="K42" s="98">
        <f t="shared" si="5"/>
        <v>12.264</v>
      </c>
      <c r="L42" s="98">
        <f t="shared" si="4"/>
        <v>12.764</v>
      </c>
      <c r="M42" s="99" t="s">
        <v>41</v>
      </c>
      <c r="N42" s="100">
        <f t="shared" si="3"/>
        <v>0.03731</v>
      </c>
      <c r="O42" s="113"/>
      <c r="P42" s="65"/>
    </row>
    <row r="43" s="2" customFormat="1" ht="15" customHeight="1" spans="1:16">
      <c r="A43" s="87"/>
      <c r="B43" s="88"/>
      <c r="C43" s="88"/>
      <c r="D43" s="87"/>
      <c r="E43" s="90"/>
      <c r="F43" s="118"/>
      <c r="G43" s="119"/>
      <c r="H43" s="86"/>
      <c r="I43" s="96">
        <v>2000</v>
      </c>
      <c r="J43" s="126" t="s">
        <v>80</v>
      </c>
      <c r="K43" s="98">
        <f t="shared" si="5"/>
        <v>12.264</v>
      </c>
      <c r="L43" s="98">
        <f t="shared" si="4"/>
        <v>12.764</v>
      </c>
      <c r="M43" s="99" t="s">
        <v>41</v>
      </c>
      <c r="N43" s="100">
        <f t="shared" si="3"/>
        <v>0.03731</v>
      </c>
      <c r="O43" s="113"/>
      <c r="P43" s="65"/>
    </row>
    <row r="44" s="2" customFormat="1" ht="15" customHeight="1" spans="1:16">
      <c r="A44" s="87"/>
      <c r="B44" s="88"/>
      <c r="C44" s="88"/>
      <c r="D44" s="87"/>
      <c r="E44" s="90"/>
      <c r="F44" s="118"/>
      <c r="G44" s="119"/>
      <c r="H44" s="86"/>
      <c r="I44" s="96">
        <v>2000</v>
      </c>
      <c r="J44" s="126" t="s">
        <v>81</v>
      </c>
      <c r="K44" s="98">
        <f t="shared" si="5"/>
        <v>12.264</v>
      </c>
      <c r="L44" s="98">
        <f t="shared" si="4"/>
        <v>12.764</v>
      </c>
      <c r="M44" s="99" t="s">
        <v>41</v>
      </c>
      <c r="N44" s="100">
        <f t="shared" si="3"/>
        <v>0.03731</v>
      </c>
      <c r="O44" s="113"/>
      <c r="P44" s="65"/>
    </row>
    <row r="45" s="2" customFormat="1" ht="15" customHeight="1" spans="1:16">
      <c r="A45" s="87"/>
      <c r="B45" s="88"/>
      <c r="C45" s="88"/>
      <c r="D45" s="87"/>
      <c r="E45" s="90"/>
      <c r="F45" s="118"/>
      <c r="G45" s="119"/>
      <c r="H45" s="86"/>
      <c r="I45" s="96">
        <v>2000</v>
      </c>
      <c r="J45" s="126" t="s">
        <v>82</v>
      </c>
      <c r="K45" s="98">
        <f t="shared" si="5"/>
        <v>12.264</v>
      </c>
      <c r="L45" s="98">
        <f t="shared" si="4"/>
        <v>12.764</v>
      </c>
      <c r="M45" s="99" t="s">
        <v>41</v>
      </c>
      <c r="N45" s="100">
        <f t="shared" si="3"/>
        <v>0.03731</v>
      </c>
      <c r="O45" s="113"/>
      <c r="P45" s="65"/>
    </row>
    <row r="46" s="2" customFormat="1" ht="15" customHeight="1" spans="1:16">
      <c r="A46" s="87"/>
      <c r="B46" s="88"/>
      <c r="C46" s="88"/>
      <c r="D46" s="87"/>
      <c r="E46" s="90"/>
      <c r="F46" s="118"/>
      <c r="G46" s="119"/>
      <c r="H46" s="86"/>
      <c r="I46" s="96">
        <v>2000</v>
      </c>
      <c r="J46" s="126" t="s">
        <v>83</v>
      </c>
      <c r="K46" s="98">
        <f t="shared" si="5"/>
        <v>12.264</v>
      </c>
      <c r="L46" s="98">
        <f t="shared" si="4"/>
        <v>12.764</v>
      </c>
      <c r="M46" s="99" t="s">
        <v>41</v>
      </c>
      <c r="N46" s="100">
        <f t="shared" si="3"/>
        <v>0.03731</v>
      </c>
      <c r="O46" s="113"/>
      <c r="P46" s="65"/>
    </row>
    <row r="47" s="2" customFormat="1" ht="15" customHeight="1" spans="1:16">
      <c r="A47" s="87"/>
      <c r="B47" s="88"/>
      <c r="C47" s="88"/>
      <c r="D47" s="87"/>
      <c r="E47" s="90"/>
      <c r="F47" s="118"/>
      <c r="G47" s="119"/>
      <c r="H47" s="86"/>
      <c r="I47" s="96">
        <v>2000</v>
      </c>
      <c r="J47" s="126" t="s">
        <v>84</v>
      </c>
      <c r="K47" s="98">
        <f t="shared" si="5"/>
        <v>12.264</v>
      </c>
      <c r="L47" s="98">
        <f t="shared" si="4"/>
        <v>12.764</v>
      </c>
      <c r="M47" s="99" t="s">
        <v>41</v>
      </c>
      <c r="N47" s="100">
        <f t="shared" si="3"/>
        <v>0.03731</v>
      </c>
      <c r="O47" s="113"/>
      <c r="P47" s="65"/>
    </row>
    <row r="48" s="2" customFormat="1" ht="15" customHeight="1" spans="1:16">
      <c r="A48" s="87"/>
      <c r="B48" s="88"/>
      <c r="C48" s="88"/>
      <c r="D48" s="87"/>
      <c r="E48" s="90"/>
      <c r="F48" s="118"/>
      <c r="G48" s="119"/>
      <c r="H48" s="86"/>
      <c r="I48" s="96">
        <v>2000</v>
      </c>
      <c r="J48" s="126" t="s">
        <v>85</v>
      </c>
      <c r="K48" s="98">
        <f t="shared" si="5"/>
        <v>12.264</v>
      </c>
      <c r="L48" s="98">
        <f t="shared" si="4"/>
        <v>12.764</v>
      </c>
      <c r="M48" s="99" t="s">
        <v>41</v>
      </c>
      <c r="N48" s="100">
        <f t="shared" si="3"/>
        <v>0.03731</v>
      </c>
      <c r="O48" s="113"/>
      <c r="P48" s="65"/>
    </row>
    <row r="49" s="2" customFormat="1" ht="15" customHeight="1" spans="1:16">
      <c r="A49" s="87"/>
      <c r="B49" s="88"/>
      <c r="C49" s="88"/>
      <c r="D49" s="87"/>
      <c r="E49" s="90"/>
      <c r="F49" s="118"/>
      <c r="G49" s="120"/>
      <c r="H49" s="121">
        <v>200</v>
      </c>
      <c r="I49" s="96">
        <v>1251</v>
      </c>
      <c r="J49" s="126" t="s">
        <v>86</v>
      </c>
      <c r="K49" s="98">
        <f t="shared" si="5"/>
        <v>7.671132</v>
      </c>
      <c r="L49" s="98">
        <f t="shared" si="4"/>
        <v>8.171132</v>
      </c>
      <c r="M49" s="99" t="s">
        <v>41</v>
      </c>
      <c r="N49" s="100">
        <f t="shared" si="3"/>
        <v>0.03731</v>
      </c>
      <c r="O49" s="113"/>
      <c r="P49" s="65"/>
    </row>
    <row r="50" s="2" customFormat="1" ht="15" customHeight="1" spans="1:16">
      <c r="A50" s="87"/>
      <c r="B50" s="88"/>
      <c r="C50" s="88"/>
      <c r="D50" s="87"/>
      <c r="E50" s="90"/>
      <c r="F50" s="84" t="s">
        <v>87</v>
      </c>
      <c r="G50" s="85">
        <v>18001</v>
      </c>
      <c r="H50" s="86"/>
      <c r="I50" s="96">
        <v>2000</v>
      </c>
      <c r="J50" s="126" t="s">
        <v>88</v>
      </c>
      <c r="K50" s="98">
        <f t="shared" si="5"/>
        <v>12.264</v>
      </c>
      <c r="L50" s="98">
        <f t="shared" si="4"/>
        <v>12.764</v>
      </c>
      <c r="M50" s="99" t="s">
        <v>41</v>
      </c>
      <c r="N50" s="100">
        <f t="shared" si="3"/>
        <v>0.03731</v>
      </c>
      <c r="O50" s="113"/>
      <c r="P50" s="65"/>
    </row>
    <row r="51" s="2" customFormat="1" ht="15" customHeight="1" spans="1:16">
      <c r="A51" s="87"/>
      <c r="B51" s="88"/>
      <c r="C51" s="88"/>
      <c r="D51" s="87"/>
      <c r="E51" s="90"/>
      <c r="F51" s="118"/>
      <c r="G51" s="119"/>
      <c r="H51" s="86"/>
      <c r="I51" s="96">
        <v>2000</v>
      </c>
      <c r="J51" s="126" t="s">
        <v>89</v>
      </c>
      <c r="K51" s="98">
        <f t="shared" si="5"/>
        <v>12.264</v>
      </c>
      <c r="L51" s="98">
        <f t="shared" si="4"/>
        <v>12.764</v>
      </c>
      <c r="M51" s="99" t="s">
        <v>41</v>
      </c>
      <c r="N51" s="100">
        <f t="shared" si="3"/>
        <v>0.03731</v>
      </c>
      <c r="O51" s="113"/>
      <c r="P51" s="65"/>
    </row>
    <row r="52" s="2" customFormat="1" ht="15" customHeight="1" spans="1:16">
      <c r="A52" s="87"/>
      <c r="B52" s="88"/>
      <c r="C52" s="88"/>
      <c r="D52" s="87"/>
      <c r="E52" s="90"/>
      <c r="F52" s="118"/>
      <c r="G52" s="119"/>
      <c r="H52" s="86"/>
      <c r="I52" s="96">
        <v>2000</v>
      </c>
      <c r="J52" s="126" t="s">
        <v>90</v>
      </c>
      <c r="K52" s="98">
        <f t="shared" si="5"/>
        <v>12.264</v>
      </c>
      <c r="L52" s="98">
        <f t="shared" si="4"/>
        <v>12.764</v>
      </c>
      <c r="M52" s="99" t="s">
        <v>41</v>
      </c>
      <c r="N52" s="100">
        <f t="shared" si="3"/>
        <v>0.03731</v>
      </c>
      <c r="O52" s="113"/>
      <c r="P52" s="65"/>
    </row>
    <row r="53" s="2" customFormat="1" ht="15" customHeight="1" spans="1:16">
      <c r="A53" s="87"/>
      <c r="B53" s="88"/>
      <c r="C53" s="88"/>
      <c r="D53" s="87"/>
      <c r="E53" s="90"/>
      <c r="F53" s="118"/>
      <c r="G53" s="119"/>
      <c r="H53" s="86"/>
      <c r="I53" s="96">
        <v>2000</v>
      </c>
      <c r="J53" s="126" t="s">
        <v>91</v>
      </c>
      <c r="K53" s="98">
        <f t="shared" si="5"/>
        <v>12.264</v>
      </c>
      <c r="L53" s="98">
        <f t="shared" si="4"/>
        <v>12.764</v>
      </c>
      <c r="M53" s="99" t="s">
        <v>41</v>
      </c>
      <c r="N53" s="100">
        <f t="shared" si="3"/>
        <v>0.03731</v>
      </c>
      <c r="O53" s="113"/>
      <c r="P53" s="65"/>
    </row>
    <row r="54" s="2" customFormat="1" ht="15" customHeight="1" spans="1:16">
      <c r="A54" s="87"/>
      <c r="B54" s="88"/>
      <c r="C54" s="88"/>
      <c r="D54" s="87"/>
      <c r="E54" s="90"/>
      <c r="F54" s="118"/>
      <c r="G54" s="119"/>
      <c r="H54" s="86"/>
      <c r="I54" s="96">
        <v>2000</v>
      </c>
      <c r="J54" s="126" t="s">
        <v>92</v>
      </c>
      <c r="K54" s="98">
        <f t="shared" si="5"/>
        <v>12.264</v>
      </c>
      <c r="L54" s="98">
        <f t="shared" si="4"/>
        <v>12.764</v>
      </c>
      <c r="M54" s="99" t="s">
        <v>41</v>
      </c>
      <c r="N54" s="100">
        <f t="shared" si="3"/>
        <v>0.03731</v>
      </c>
      <c r="O54" s="113"/>
      <c r="P54" s="65"/>
    </row>
    <row r="55" s="2" customFormat="1" ht="15" customHeight="1" spans="1:16">
      <c r="A55" s="87"/>
      <c r="B55" s="88"/>
      <c r="C55" s="88"/>
      <c r="D55" s="87"/>
      <c r="E55" s="90"/>
      <c r="F55" s="118"/>
      <c r="G55" s="119"/>
      <c r="H55" s="86"/>
      <c r="I55" s="96">
        <v>2050</v>
      </c>
      <c r="J55" s="126" t="s">
        <v>93</v>
      </c>
      <c r="K55" s="98">
        <f t="shared" si="5"/>
        <v>12.5706</v>
      </c>
      <c r="L55" s="98">
        <f t="shared" si="4"/>
        <v>13.0706</v>
      </c>
      <c r="M55" s="99" t="s">
        <v>41</v>
      </c>
      <c r="N55" s="100">
        <f t="shared" si="3"/>
        <v>0.03731</v>
      </c>
      <c r="O55" s="113"/>
      <c r="P55" s="65"/>
    </row>
    <row r="56" s="2" customFormat="1" ht="15" customHeight="1" spans="1:16">
      <c r="A56" s="87"/>
      <c r="B56" s="88"/>
      <c r="C56" s="88"/>
      <c r="D56" s="87"/>
      <c r="E56" s="90"/>
      <c r="F56" s="118"/>
      <c r="G56" s="119"/>
      <c r="H56" s="86"/>
      <c r="I56" s="96">
        <v>2050</v>
      </c>
      <c r="J56" s="126" t="s">
        <v>94</v>
      </c>
      <c r="K56" s="98">
        <f t="shared" si="5"/>
        <v>12.5706</v>
      </c>
      <c r="L56" s="98">
        <f t="shared" si="4"/>
        <v>13.0706</v>
      </c>
      <c r="M56" s="99" t="s">
        <v>41</v>
      </c>
      <c r="N56" s="100">
        <f t="shared" si="3"/>
        <v>0.03731</v>
      </c>
      <c r="O56" s="113"/>
      <c r="P56" s="65"/>
    </row>
    <row r="57" s="2" customFormat="1" ht="15" customHeight="1" spans="1:16">
      <c r="A57" s="87"/>
      <c r="B57" s="88"/>
      <c r="C57" s="88"/>
      <c r="D57" s="87"/>
      <c r="E57" s="90"/>
      <c r="F57" s="118"/>
      <c r="G57" s="119"/>
      <c r="H57" s="86"/>
      <c r="I57" s="96">
        <v>2050</v>
      </c>
      <c r="J57" s="126" t="s">
        <v>95</v>
      </c>
      <c r="K57" s="98">
        <f t="shared" si="5"/>
        <v>12.5706</v>
      </c>
      <c r="L57" s="98">
        <f t="shared" si="4"/>
        <v>13.0706</v>
      </c>
      <c r="M57" s="99" t="s">
        <v>41</v>
      </c>
      <c r="N57" s="100">
        <f t="shared" si="3"/>
        <v>0.03731</v>
      </c>
      <c r="O57" s="113"/>
      <c r="P57" s="65"/>
    </row>
    <row r="58" s="2" customFormat="1" ht="15" customHeight="1" spans="1:16">
      <c r="A58" s="87"/>
      <c r="B58" s="88"/>
      <c r="C58" s="88"/>
      <c r="D58" s="87"/>
      <c r="E58" s="90"/>
      <c r="F58" s="118"/>
      <c r="G58" s="119"/>
      <c r="H58" s="86">
        <v>200</v>
      </c>
      <c r="I58" s="96">
        <v>2051</v>
      </c>
      <c r="J58" s="126" t="s">
        <v>96</v>
      </c>
      <c r="K58" s="98">
        <f t="shared" si="5"/>
        <v>12.576732</v>
      </c>
      <c r="L58" s="98">
        <f t="shared" si="4"/>
        <v>13.076732</v>
      </c>
      <c r="M58" s="99" t="s">
        <v>41</v>
      </c>
      <c r="N58" s="100">
        <f t="shared" si="3"/>
        <v>0.03731</v>
      </c>
      <c r="O58" s="113"/>
      <c r="P58" s="65"/>
    </row>
    <row r="59" s="2" customFormat="1" ht="15" customHeight="1" spans="1:16">
      <c r="A59" s="87"/>
      <c r="B59" s="88"/>
      <c r="C59" s="88"/>
      <c r="D59" s="87"/>
      <c r="E59" s="90"/>
      <c r="F59" s="84" t="s">
        <v>97</v>
      </c>
      <c r="G59" s="85">
        <v>9000</v>
      </c>
      <c r="H59" s="86"/>
      <c r="I59" s="96">
        <v>2000</v>
      </c>
      <c r="J59" s="126" t="s">
        <v>98</v>
      </c>
      <c r="K59" s="98">
        <f t="shared" si="5"/>
        <v>12.264</v>
      </c>
      <c r="L59" s="98">
        <f t="shared" si="4"/>
        <v>12.764</v>
      </c>
      <c r="M59" s="99" t="s">
        <v>41</v>
      </c>
      <c r="N59" s="100">
        <f t="shared" si="3"/>
        <v>0.03731</v>
      </c>
      <c r="O59" s="113"/>
      <c r="P59" s="65"/>
    </row>
    <row r="60" s="2" customFormat="1" ht="15" customHeight="1" spans="1:16">
      <c r="A60" s="87"/>
      <c r="B60" s="88"/>
      <c r="C60" s="88"/>
      <c r="D60" s="87"/>
      <c r="E60" s="90"/>
      <c r="F60" s="118"/>
      <c r="G60" s="119"/>
      <c r="H60" s="86"/>
      <c r="I60" s="96">
        <v>2000</v>
      </c>
      <c r="J60" s="126" t="s">
        <v>99</v>
      </c>
      <c r="K60" s="98">
        <f t="shared" si="5"/>
        <v>12.264</v>
      </c>
      <c r="L60" s="98">
        <f t="shared" si="4"/>
        <v>12.764</v>
      </c>
      <c r="M60" s="99" t="s">
        <v>41</v>
      </c>
      <c r="N60" s="100">
        <f t="shared" si="3"/>
        <v>0.03731</v>
      </c>
      <c r="O60" s="113"/>
      <c r="P60" s="65"/>
    </row>
    <row r="61" s="2" customFormat="1" ht="15" customHeight="1" spans="1:16">
      <c r="A61" s="87"/>
      <c r="B61" s="88"/>
      <c r="C61" s="88"/>
      <c r="D61" s="87"/>
      <c r="E61" s="90"/>
      <c r="F61" s="118"/>
      <c r="G61" s="119"/>
      <c r="H61" s="86"/>
      <c r="I61" s="96">
        <v>2000</v>
      </c>
      <c r="J61" s="126" t="s">
        <v>100</v>
      </c>
      <c r="K61" s="98">
        <f t="shared" si="5"/>
        <v>12.264</v>
      </c>
      <c r="L61" s="98">
        <f t="shared" si="4"/>
        <v>12.764</v>
      </c>
      <c r="M61" s="99" t="s">
        <v>41</v>
      </c>
      <c r="N61" s="100">
        <f t="shared" si="3"/>
        <v>0.03731</v>
      </c>
      <c r="O61" s="113"/>
      <c r="P61" s="65"/>
    </row>
    <row r="62" s="2" customFormat="1" ht="15" customHeight="1" spans="1:16">
      <c r="A62" s="87"/>
      <c r="B62" s="88"/>
      <c r="C62" s="88"/>
      <c r="D62" s="87"/>
      <c r="E62" s="90"/>
      <c r="F62" s="118"/>
      <c r="G62" s="119"/>
      <c r="H62" s="86"/>
      <c r="I62" s="96">
        <v>2000</v>
      </c>
      <c r="J62" s="126" t="s">
        <v>101</v>
      </c>
      <c r="K62" s="98">
        <f t="shared" si="5"/>
        <v>12.264</v>
      </c>
      <c r="L62" s="98">
        <f t="shared" si="4"/>
        <v>12.764</v>
      </c>
      <c r="M62" s="99" t="s">
        <v>41</v>
      </c>
      <c r="N62" s="100">
        <f t="shared" si="3"/>
        <v>0.03731</v>
      </c>
      <c r="O62" s="113"/>
      <c r="P62" s="65"/>
    </row>
    <row r="63" s="2" customFormat="1" ht="15" customHeight="1" spans="1:16">
      <c r="A63" s="87"/>
      <c r="B63" s="88"/>
      <c r="C63" s="88"/>
      <c r="D63" s="87"/>
      <c r="E63" s="90"/>
      <c r="F63" s="118"/>
      <c r="G63" s="120"/>
      <c r="H63" s="86">
        <v>100</v>
      </c>
      <c r="I63" s="96">
        <v>1100</v>
      </c>
      <c r="J63" s="127" t="s">
        <v>102</v>
      </c>
      <c r="K63" s="98">
        <f>I63*0.006132+9</f>
        <v>15.7452</v>
      </c>
      <c r="L63" s="98">
        <f t="shared" si="4"/>
        <v>16.2452</v>
      </c>
      <c r="M63" s="99" t="s">
        <v>41</v>
      </c>
      <c r="N63" s="128">
        <f t="shared" si="3"/>
        <v>0.03731</v>
      </c>
      <c r="O63" s="113"/>
      <c r="P63" s="65"/>
    </row>
    <row r="64" s="2" customFormat="1" ht="15" customHeight="1" spans="1:16">
      <c r="A64" s="81"/>
      <c r="B64" s="82" t="s">
        <v>103</v>
      </c>
      <c r="C64" s="82" t="s">
        <v>104</v>
      </c>
      <c r="D64" s="122"/>
      <c r="E64" s="123"/>
      <c r="F64" s="84"/>
      <c r="G64" s="124">
        <v>60000</v>
      </c>
      <c r="H64" s="125">
        <v>500</v>
      </c>
      <c r="I64" s="96">
        <f>G64+H64</f>
        <v>60500</v>
      </c>
      <c r="J64" s="129"/>
      <c r="K64" s="130"/>
      <c r="L64" s="130"/>
      <c r="M64" s="131"/>
      <c r="N64" s="132"/>
      <c r="O64" s="113"/>
      <c r="P64" s="65"/>
    </row>
    <row r="65" s="2" customFormat="1" ht="15" customHeight="1" spans="1:16">
      <c r="A65" s="33"/>
      <c r="B65" s="34"/>
      <c r="C65" s="34"/>
      <c r="D65" s="33"/>
      <c r="E65" s="35"/>
      <c r="F65" s="36"/>
      <c r="G65" s="37"/>
      <c r="H65" s="38"/>
      <c r="I65" s="66"/>
      <c r="J65" s="67"/>
      <c r="K65" s="68"/>
      <c r="L65" s="68"/>
      <c r="M65" s="69"/>
      <c r="N65" s="70"/>
      <c r="O65" s="70"/>
      <c r="P65" s="65"/>
    </row>
    <row r="66" s="2" customFormat="1" ht="23" customHeight="1" spans="1:16">
      <c r="A66" s="39"/>
      <c r="B66" s="40"/>
      <c r="C66" s="40"/>
      <c r="D66" s="39"/>
      <c r="E66" s="41"/>
      <c r="F66" s="42"/>
      <c r="G66" s="43"/>
      <c r="H66" s="44"/>
      <c r="I66" s="43">
        <f>SUM(I8:I64)</f>
        <v>169554</v>
      </c>
      <c r="J66" s="71" t="s">
        <v>105</v>
      </c>
      <c r="K66" s="72">
        <f>SUM(K8:K64)</f>
        <v>677.719128</v>
      </c>
      <c r="L66" s="72">
        <f>SUM(L8:L64)</f>
        <v>705.719128</v>
      </c>
      <c r="M66" s="72"/>
      <c r="N66" s="72">
        <f>SUM(N8:N64)</f>
        <v>2.08936</v>
      </c>
      <c r="O66" s="72"/>
      <c r="P66" s="55"/>
    </row>
    <row r="67" s="1" customFormat="1" ht="15" spans="7:16">
      <c r="G67" s="18"/>
      <c r="H67" s="18"/>
      <c r="I67" s="74"/>
      <c r="J67" s="75"/>
      <c r="K67" s="49"/>
      <c r="L67" s="49"/>
      <c r="N67" s="47"/>
      <c r="O67" s="47"/>
      <c r="P67" s="47"/>
    </row>
    <row r="69" s="1" customFormat="1" ht="15" spans="7:16">
      <c r="G69" s="18"/>
      <c r="H69" s="45"/>
      <c r="I69" s="18"/>
      <c r="J69" s="50"/>
      <c r="K69" s="49"/>
      <c r="L69" s="49"/>
      <c r="N69" s="47"/>
      <c r="O69" s="47"/>
      <c r="P69" s="47"/>
    </row>
    <row r="85" spans="8:8">
      <c r="H85" s="3" t="s">
        <v>106</v>
      </c>
    </row>
  </sheetData>
  <mergeCells count="26">
    <mergeCell ref="A1:M1"/>
    <mergeCell ref="A2:M2"/>
    <mergeCell ref="F3:G3"/>
    <mergeCell ref="E4:I4"/>
    <mergeCell ref="A8:A63"/>
    <mergeCell ref="B8:B63"/>
    <mergeCell ref="C8:C63"/>
    <mergeCell ref="D8:D63"/>
    <mergeCell ref="E8:E63"/>
    <mergeCell ref="F8:F21"/>
    <mergeCell ref="F22:F35"/>
    <mergeCell ref="F36:F49"/>
    <mergeCell ref="F50:F58"/>
    <mergeCell ref="F59:F63"/>
    <mergeCell ref="G8:G21"/>
    <mergeCell ref="G22:G35"/>
    <mergeCell ref="G36:G49"/>
    <mergeCell ref="G50:G58"/>
    <mergeCell ref="G59:G63"/>
    <mergeCell ref="J63:J64"/>
    <mergeCell ref="K63:K64"/>
    <mergeCell ref="L63:L64"/>
    <mergeCell ref="M63:M64"/>
    <mergeCell ref="N63:N64"/>
    <mergeCell ref="O8:O35"/>
    <mergeCell ref="O36:O64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workbookViewId="0">
      <selection activeCell="H26" sqref="H26"/>
    </sheetView>
  </sheetViews>
  <sheetFormatPr defaultColWidth="18" defaultRowHeight="13.5"/>
  <cols>
    <col min="1" max="1" width="9.125" customWidth="1"/>
    <col min="2" max="2" width="16.75" customWidth="1"/>
    <col min="3" max="3" width="10" customWidth="1"/>
    <col min="4" max="4" width="9.625" customWidth="1"/>
    <col min="5" max="5" width="16.25" customWidth="1"/>
    <col min="6" max="6" width="3.875" customWidth="1"/>
    <col min="7" max="7" width="7.5" style="3" customWidth="1"/>
    <col min="8" max="8" width="5.125" style="3" customWidth="1"/>
    <col min="9" max="9" width="7.625" style="3" customWidth="1"/>
    <col min="10" max="10" width="8.375" style="77" customWidth="1"/>
    <col min="11" max="11" width="9.375" customWidth="1"/>
    <col min="12" max="12" width="10.375" customWidth="1"/>
    <col min="13" max="13" width="12.625" customWidth="1"/>
    <col min="14" max="14" width="7.5" customWidth="1"/>
    <col min="15" max="16" width="7" customWidth="1"/>
  </cols>
  <sheetData>
    <row r="1" s="1" customFormat="1" ht="40" customHeight="1" spans="1:16">
      <c r="A1" s="6" t="s">
        <v>0</v>
      </c>
      <c r="B1" s="7"/>
      <c r="C1" s="7"/>
      <c r="D1" s="7"/>
      <c r="E1" s="7"/>
      <c r="F1" s="7"/>
      <c r="G1" s="8"/>
      <c r="H1" s="8"/>
      <c r="I1" s="8"/>
      <c r="J1" s="91"/>
      <c r="K1" s="46"/>
      <c r="L1" s="46"/>
      <c r="M1" s="7"/>
      <c r="N1" s="47"/>
      <c r="O1" s="47"/>
      <c r="P1" s="47"/>
    </row>
    <row r="2" s="1" customFormat="1" ht="25.5" spans="1:16">
      <c r="A2" s="9" t="s">
        <v>1</v>
      </c>
      <c r="B2" s="9"/>
      <c r="C2" s="9"/>
      <c r="D2" s="9"/>
      <c r="E2" s="9"/>
      <c r="F2" s="9"/>
      <c r="G2" s="10"/>
      <c r="H2" s="10"/>
      <c r="I2" s="10"/>
      <c r="J2" s="92"/>
      <c r="K2" s="48"/>
      <c r="L2" s="48"/>
      <c r="M2" s="9"/>
      <c r="N2" s="47"/>
      <c r="O2" s="47"/>
      <c r="P2" s="47"/>
    </row>
    <row r="3" s="1" customFormat="1" ht="15.75" spans="5:16">
      <c r="E3" s="11" t="s">
        <v>2</v>
      </c>
      <c r="F3" s="78" t="s">
        <v>3</v>
      </c>
      <c r="G3" s="79"/>
      <c r="H3" s="14"/>
      <c r="I3" s="45"/>
      <c r="J3" s="77"/>
      <c r="K3" s="49"/>
      <c r="L3" s="49"/>
      <c r="N3" s="47"/>
      <c r="O3" s="47"/>
      <c r="P3" s="47"/>
    </row>
    <row r="4" s="1" customFormat="1" ht="19.5" customHeight="1" spans="2:16">
      <c r="B4" s="80" t="s">
        <v>107</v>
      </c>
      <c r="E4" s="16" t="s">
        <v>4</v>
      </c>
      <c r="F4" s="16"/>
      <c r="G4" s="16"/>
      <c r="H4" s="16"/>
      <c r="I4" s="16"/>
      <c r="J4" s="93"/>
      <c r="K4" s="51"/>
      <c r="L4" s="51"/>
      <c r="N4" s="47"/>
      <c r="O4" s="47"/>
      <c r="P4" s="47"/>
    </row>
    <row r="5" s="1" customFormat="1" ht="15" hidden="1" spans="2:16">
      <c r="B5" s="17"/>
      <c r="C5" s="17"/>
      <c r="G5" s="18"/>
      <c r="H5" s="18"/>
      <c r="I5" s="18"/>
      <c r="J5" s="93"/>
      <c r="K5" s="49"/>
      <c r="L5" s="49"/>
      <c r="N5" s="47"/>
      <c r="O5" s="47"/>
      <c r="P5" s="47"/>
    </row>
    <row r="6" s="2" customFormat="1" ht="15" customHeight="1" spans="1:16">
      <c r="A6" s="19" t="s">
        <v>5</v>
      </c>
      <c r="B6" s="20" t="s">
        <v>6</v>
      </c>
      <c r="C6" s="20" t="s">
        <v>7</v>
      </c>
      <c r="D6" s="20" t="s">
        <v>8</v>
      </c>
      <c r="E6" s="21" t="s">
        <v>9</v>
      </c>
      <c r="F6" s="21" t="s">
        <v>10</v>
      </c>
      <c r="G6" s="22" t="s">
        <v>11</v>
      </c>
      <c r="H6" s="22" t="s">
        <v>12</v>
      </c>
      <c r="I6" s="22" t="s">
        <v>13</v>
      </c>
      <c r="J6" s="94" t="s">
        <v>14</v>
      </c>
      <c r="K6" s="53" t="s">
        <v>15</v>
      </c>
      <c r="L6" s="53" t="s">
        <v>16</v>
      </c>
      <c r="M6" s="20" t="s">
        <v>17</v>
      </c>
      <c r="N6" s="54" t="s">
        <v>18</v>
      </c>
      <c r="O6" s="54"/>
      <c r="P6" s="55"/>
    </row>
    <row r="7" s="2" customFormat="1" ht="25" customHeight="1" spans="1:16">
      <c r="A7" s="19" t="s">
        <v>19</v>
      </c>
      <c r="B7" s="23" t="s">
        <v>20</v>
      </c>
      <c r="C7" s="24" t="s">
        <v>21</v>
      </c>
      <c r="D7" s="25" t="s">
        <v>22</v>
      </c>
      <c r="E7" s="26" t="s">
        <v>23</v>
      </c>
      <c r="F7" s="26" t="s">
        <v>24</v>
      </c>
      <c r="G7" s="22" t="s">
        <v>25</v>
      </c>
      <c r="H7" s="22" t="s">
        <v>26</v>
      </c>
      <c r="I7" s="56" t="s">
        <v>27</v>
      </c>
      <c r="J7" s="95" t="s">
        <v>28</v>
      </c>
      <c r="K7" s="53" t="s">
        <v>29</v>
      </c>
      <c r="L7" s="53" t="s">
        <v>30</v>
      </c>
      <c r="M7" s="20" t="s">
        <v>31</v>
      </c>
      <c r="N7" s="54" t="s">
        <v>32</v>
      </c>
      <c r="O7" s="58" t="s">
        <v>33</v>
      </c>
      <c r="P7" s="55"/>
    </row>
    <row r="8" s="2" customFormat="1" ht="15" customHeight="1" spans="1:16">
      <c r="A8" s="81" t="s">
        <v>108</v>
      </c>
      <c r="B8" s="82" t="s">
        <v>35</v>
      </c>
      <c r="C8" s="82" t="s">
        <v>104</v>
      </c>
      <c r="D8" s="81" t="s">
        <v>37</v>
      </c>
      <c r="E8" s="83" t="s">
        <v>38</v>
      </c>
      <c r="F8" s="84" t="s">
        <v>109</v>
      </c>
      <c r="G8" s="85">
        <v>1236</v>
      </c>
      <c r="H8" s="86">
        <v>30</v>
      </c>
      <c r="I8" s="96">
        <f t="shared" ref="I8:I24" si="0">G8+H8</f>
        <v>1266</v>
      </c>
      <c r="J8" s="133" t="s">
        <v>110</v>
      </c>
      <c r="K8" s="98">
        <f>I8*0.006132</f>
        <v>7.763112</v>
      </c>
      <c r="L8" s="98">
        <f>K8+0.5</f>
        <v>8.263112</v>
      </c>
      <c r="M8" s="99" t="s">
        <v>41</v>
      </c>
      <c r="N8" s="100">
        <f t="shared" ref="N8:N23" si="1">0.7*0.26*0.205</f>
        <v>0.03731</v>
      </c>
      <c r="O8" s="101"/>
      <c r="P8" s="65"/>
    </row>
    <row r="9" s="2" customFormat="1" ht="15" customHeight="1" spans="1:16">
      <c r="A9" s="87"/>
      <c r="B9" s="88"/>
      <c r="C9" s="88"/>
      <c r="D9" s="87"/>
      <c r="E9" s="89"/>
      <c r="F9" s="84" t="s">
        <v>39</v>
      </c>
      <c r="G9" s="85">
        <v>1360</v>
      </c>
      <c r="H9" s="86">
        <v>30</v>
      </c>
      <c r="I9" s="96">
        <f t="shared" si="0"/>
        <v>1390</v>
      </c>
      <c r="J9" s="133" t="s">
        <v>111</v>
      </c>
      <c r="K9" s="98">
        <f>I9*0.006132</f>
        <v>8.52348</v>
      </c>
      <c r="L9" s="98">
        <f>K9+0.5</f>
        <v>9.02348</v>
      </c>
      <c r="M9" s="99" t="s">
        <v>41</v>
      </c>
      <c r="N9" s="100">
        <f t="shared" si="1"/>
        <v>0.03731</v>
      </c>
      <c r="O9" s="101"/>
      <c r="P9" s="65"/>
    </row>
    <row r="10" s="2" customFormat="1" ht="15" customHeight="1" spans="1:16">
      <c r="A10" s="87"/>
      <c r="B10" s="88"/>
      <c r="C10" s="88"/>
      <c r="D10" s="87"/>
      <c r="E10" s="89"/>
      <c r="F10" s="85" t="s">
        <v>56</v>
      </c>
      <c r="G10" s="85">
        <v>1524</v>
      </c>
      <c r="H10" s="86">
        <v>30</v>
      </c>
      <c r="I10" s="96">
        <f t="shared" si="0"/>
        <v>1554</v>
      </c>
      <c r="J10" s="133" t="s">
        <v>112</v>
      </c>
      <c r="K10" s="98">
        <f>I10*0.006132</f>
        <v>9.529128</v>
      </c>
      <c r="L10" s="98">
        <f>K10+0.5</f>
        <v>10.029128</v>
      </c>
      <c r="M10" s="99" t="s">
        <v>41</v>
      </c>
      <c r="N10" s="100">
        <f t="shared" si="1"/>
        <v>0.03731</v>
      </c>
      <c r="O10" s="101"/>
      <c r="P10" s="65"/>
    </row>
    <row r="11" s="2" customFormat="1" ht="15" customHeight="1" spans="1:16">
      <c r="A11" s="87"/>
      <c r="B11" s="88"/>
      <c r="C11" s="88"/>
      <c r="D11" s="87"/>
      <c r="E11" s="89"/>
      <c r="F11" s="84" t="s">
        <v>71</v>
      </c>
      <c r="G11" s="85">
        <v>1236</v>
      </c>
      <c r="H11" s="86">
        <v>30</v>
      </c>
      <c r="I11" s="96">
        <f t="shared" si="0"/>
        <v>1266</v>
      </c>
      <c r="J11" s="133" t="s">
        <v>113</v>
      </c>
      <c r="K11" s="98">
        <f>I11*0.006132</f>
        <v>7.763112</v>
      </c>
      <c r="L11" s="98">
        <f>K11+0.5</f>
        <v>8.263112</v>
      </c>
      <c r="M11" s="99" t="s">
        <v>41</v>
      </c>
      <c r="N11" s="100">
        <f t="shared" si="1"/>
        <v>0.03731</v>
      </c>
      <c r="O11" s="101"/>
      <c r="P11" s="65"/>
    </row>
    <row r="12" s="2" customFormat="1" ht="15" customHeight="1" spans="1:16">
      <c r="A12" s="87"/>
      <c r="B12" s="88"/>
      <c r="C12" s="88"/>
      <c r="D12" s="87"/>
      <c r="E12" s="89"/>
      <c r="F12" s="84" t="s">
        <v>87</v>
      </c>
      <c r="G12" s="85">
        <v>865</v>
      </c>
      <c r="H12" s="86">
        <v>30</v>
      </c>
      <c r="I12" s="96">
        <f t="shared" si="0"/>
        <v>895</v>
      </c>
      <c r="J12" s="134" t="s">
        <v>114</v>
      </c>
      <c r="K12" s="103">
        <f>1849*0.006132</f>
        <v>11.338068</v>
      </c>
      <c r="L12" s="103">
        <f>K12+0.5</f>
        <v>11.838068</v>
      </c>
      <c r="M12" s="104" t="s">
        <v>41</v>
      </c>
      <c r="N12" s="105">
        <f t="shared" si="1"/>
        <v>0.03731</v>
      </c>
      <c r="O12" s="101"/>
      <c r="P12" s="65"/>
    </row>
    <row r="13" s="2" customFormat="1" ht="15" customHeight="1" spans="1:16">
      <c r="A13" s="87"/>
      <c r="B13" s="88"/>
      <c r="C13" s="88"/>
      <c r="D13" s="87"/>
      <c r="E13" s="90"/>
      <c r="F13" s="84" t="s">
        <v>97</v>
      </c>
      <c r="G13" s="85">
        <v>288</v>
      </c>
      <c r="H13" s="86">
        <v>30</v>
      </c>
      <c r="I13" s="96">
        <f t="shared" si="0"/>
        <v>318</v>
      </c>
      <c r="J13" s="106"/>
      <c r="K13" s="107"/>
      <c r="L13" s="107"/>
      <c r="M13" s="108"/>
      <c r="N13" s="109"/>
      <c r="O13" s="101"/>
      <c r="P13" s="65"/>
    </row>
    <row r="14" s="2" customFormat="1" ht="15" customHeight="1" spans="1:16">
      <c r="A14" s="87"/>
      <c r="B14" s="88"/>
      <c r="C14" s="88"/>
      <c r="D14" s="87"/>
      <c r="E14" s="90"/>
      <c r="F14" s="84" t="s">
        <v>115</v>
      </c>
      <c r="G14" s="85">
        <v>288</v>
      </c>
      <c r="H14" s="86">
        <v>30</v>
      </c>
      <c r="I14" s="96">
        <f t="shared" si="0"/>
        <v>318</v>
      </c>
      <c r="J14" s="106"/>
      <c r="K14" s="107"/>
      <c r="L14" s="107"/>
      <c r="M14" s="108"/>
      <c r="N14" s="109"/>
      <c r="O14" s="101"/>
      <c r="P14" s="65"/>
    </row>
    <row r="15" s="2" customFormat="1" ht="15" customHeight="1" spans="1:16">
      <c r="A15" s="87"/>
      <c r="B15" s="88"/>
      <c r="C15" s="88"/>
      <c r="D15" s="87"/>
      <c r="E15" s="90"/>
      <c r="F15" s="84" t="s">
        <v>116</v>
      </c>
      <c r="G15" s="85">
        <v>288</v>
      </c>
      <c r="H15" s="86">
        <v>30</v>
      </c>
      <c r="I15" s="96">
        <f t="shared" si="0"/>
        <v>318</v>
      </c>
      <c r="J15" s="110"/>
      <c r="K15" s="107"/>
      <c r="L15" s="107"/>
      <c r="M15" s="108"/>
      <c r="N15" s="111"/>
      <c r="O15" s="101"/>
      <c r="P15" s="65"/>
    </row>
    <row r="16" s="2" customFormat="1" ht="15" customHeight="1" spans="1:16">
      <c r="A16" s="33"/>
      <c r="B16" s="34"/>
      <c r="C16" s="34"/>
      <c r="D16" s="33"/>
      <c r="E16" s="35"/>
      <c r="F16" s="36"/>
      <c r="G16" s="37"/>
      <c r="H16" s="38"/>
      <c r="I16" s="66"/>
      <c r="J16" s="112"/>
      <c r="K16" s="68"/>
      <c r="L16" s="68"/>
      <c r="M16" s="69"/>
      <c r="N16" s="70"/>
      <c r="O16" s="113"/>
      <c r="P16" s="65"/>
    </row>
    <row r="17" s="2" customFormat="1" ht="23" customHeight="1" spans="1:16">
      <c r="A17" s="39"/>
      <c r="B17" s="40"/>
      <c r="C17" s="40"/>
      <c r="D17" s="39"/>
      <c r="E17" s="41"/>
      <c r="F17" s="42"/>
      <c r="G17" s="43"/>
      <c r="H17" s="44"/>
      <c r="I17" s="43">
        <f>SUM(I8:I15)</f>
        <v>7325</v>
      </c>
      <c r="J17" s="114" t="s">
        <v>117</v>
      </c>
      <c r="K17" s="115">
        <f>SUM(K8:K15)</f>
        <v>44.9169</v>
      </c>
      <c r="L17" s="115">
        <f>SUM(L8:L15)</f>
        <v>47.4169</v>
      </c>
      <c r="M17" s="116"/>
      <c r="N17" s="115">
        <f>SUM(N8:N15)</f>
        <v>0.18655</v>
      </c>
      <c r="O17" s="54"/>
      <c r="P17" s="55"/>
    </row>
    <row r="18" s="1" customFormat="1" ht="15" spans="7:16">
      <c r="G18" s="18"/>
      <c r="H18" s="18"/>
      <c r="I18" s="74"/>
      <c r="J18" s="117"/>
      <c r="K18" s="49"/>
      <c r="L18" s="49"/>
      <c r="N18" s="47"/>
      <c r="O18" s="47"/>
      <c r="P18" s="47"/>
    </row>
    <row r="20" s="1" customFormat="1" ht="15" spans="7:16">
      <c r="G20" s="18"/>
      <c r="H20" s="45"/>
      <c r="I20" s="18"/>
      <c r="J20" s="93"/>
      <c r="K20" s="49"/>
      <c r="L20" s="49"/>
      <c r="N20" s="47"/>
      <c r="O20" s="47"/>
      <c r="P20" s="47"/>
    </row>
  </sheetData>
  <mergeCells count="15">
    <mergeCell ref="A1:M1"/>
    <mergeCell ref="A2:M2"/>
    <mergeCell ref="F3:G3"/>
    <mergeCell ref="E4:I4"/>
    <mergeCell ref="A8:A15"/>
    <mergeCell ref="B8:B15"/>
    <mergeCell ref="C8:C15"/>
    <mergeCell ref="D8:D15"/>
    <mergeCell ref="E8:E15"/>
    <mergeCell ref="J12:J15"/>
    <mergeCell ref="K12:K15"/>
    <mergeCell ref="L12:L15"/>
    <mergeCell ref="M12:M15"/>
    <mergeCell ref="N12:N15"/>
    <mergeCell ref="O8:O15"/>
  </mergeCells>
  <printOptions horizontalCentered="1" verticalCentered="1"/>
  <pageMargins left="0.751388888888889" right="0.751388888888889" top="1" bottom="1" header="0.5" footer="0.5"/>
  <pageSetup paperSize="8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I21" sqref="I21"/>
    </sheetView>
  </sheetViews>
  <sheetFormatPr defaultColWidth="18" defaultRowHeight="13.5"/>
  <cols>
    <col min="1" max="1" width="9.125" customWidth="1"/>
    <col min="2" max="2" width="16.75" customWidth="1"/>
    <col min="3" max="3" width="10" customWidth="1"/>
    <col min="4" max="4" width="9.625" customWidth="1"/>
    <col min="5" max="5" width="17.875" customWidth="1"/>
    <col min="6" max="6" width="3.875" customWidth="1"/>
    <col min="7" max="7" width="7.5" style="3" customWidth="1"/>
    <col min="8" max="8" width="5.125" style="3" customWidth="1"/>
    <col min="9" max="9" width="7.625" style="3" customWidth="1"/>
    <col min="10" max="10" width="8.375" style="4" customWidth="1"/>
    <col min="11" max="11" width="9.375" style="5" customWidth="1"/>
    <col min="12" max="12" width="10.375" style="5" customWidth="1"/>
    <col min="13" max="13" width="12.625" customWidth="1"/>
    <col min="14" max="14" width="7.5" customWidth="1"/>
    <col min="15" max="16" width="7" customWidth="1"/>
  </cols>
  <sheetData>
    <row r="1" s="1" customFormat="1" ht="40" customHeight="1" spans="1:16">
      <c r="A1" s="6" t="s">
        <v>0</v>
      </c>
      <c r="B1" s="7"/>
      <c r="C1" s="7"/>
      <c r="D1" s="7"/>
      <c r="E1" s="7"/>
      <c r="F1" s="7"/>
      <c r="G1" s="8"/>
      <c r="H1" s="8"/>
      <c r="I1" s="8"/>
      <c r="J1" s="8"/>
      <c r="K1" s="46"/>
      <c r="L1" s="46"/>
      <c r="M1" s="7"/>
      <c r="N1" s="47"/>
      <c r="O1" s="47"/>
      <c r="P1" s="47"/>
    </row>
    <row r="2" s="1" customFormat="1" ht="25.5" spans="1:16">
      <c r="A2" s="9" t="s">
        <v>1</v>
      </c>
      <c r="B2" s="9"/>
      <c r="C2" s="9"/>
      <c r="D2" s="9"/>
      <c r="E2" s="9"/>
      <c r="F2" s="9"/>
      <c r="G2" s="10"/>
      <c r="H2" s="10"/>
      <c r="I2" s="10"/>
      <c r="J2" s="9"/>
      <c r="K2" s="48"/>
      <c r="L2" s="48"/>
      <c r="M2" s="9"/>
      <c r="N2" s="47"/>
      <c r="O2" s="47"/>
      <c r="P2" s="47"/>
    </row>
    <row r="3" s="1" customFormat="1" ht="15" spans="5:16">
      <c r="E3" s="11" t="s">
        <v>2</v>
      </c>
      <c r="F3" s="12" t="s">
        <v>3</v>
      </c>
      <c r="G3" s="13"/>
      <c r="H3" s="14"/>
      <c r="I3" s="45"/>
      <c r="J3" s="4"/>
      <c r="K3" s="49"/>
      <c r="L3" s="49"/>
      <c r="N3" s="47"/>
      <c r="O3" s="47"/>
      <c r="P3" s="47"/>
    </row>
    <row r="4" s="1" customFormat="1" ht="19.5" customHeight="1" spans="2:16">
      <c r="B4" s="15"/>
      <c r="E4" s="16" t="s">
        <v>118</v>
      </c>
      <c r="F4" s="16"/>
      <c r="G4" s="16"/>
      <c r="H4" s="16"/>
      <c r="I4" s="18"/>
      <c r="J4" s="50"/>
      <c r="K4" s="51"/>
      <c r="L4" s="51"/>
      <c r="N4" s="47"/>
      <c r="O4" s="47"/>
      <c r="P4" s="47"/>
    </row>
    <row r="5" s="1" customFormat="1" ht="15" hidden="1" spans="2:16">
      <c r="B5" s="17"/>
      <c r="C5" s="17"/>
      <c r="G5" s="18"/>
      <c r="H5" s="18"/>
      <c r="I5" s="18"/>
      <c r="J5" s="50"/>
      <c r="K5" s="49"/>
      <c r="L5" s="49"/>
      <c r="N5" s="47"/>
      <c r="O5" s="47"/>
      <c r="P5" s="47"/>
    </row>
    <row r="6" s="2" customFormat="1" ht="15" customHeight="1" spans="1:16">
      <c r="A6" s="19" t="s">
        <v>5</v>
      </c>
      <c r="B6" s="20" t="s">
        <v>6</v>
      </c>
      <c r="C6" s="20" t="s">
        <v>7</v>
      </c>
      <c r="D6" s="20" t="s">
        <v>8</v>
      </c>
      <c r="E6" s="21" t="s">
        <v>9</v>
      </c>
      <c r="F6" s="21" t="s">
        <v>10</v>
      </c>
      <c r="G6" s="22" t="s">
        <v>11</v>
      </c>
      <c r="H6" s="22" t="s">
        <v>12</v>
      </c>
      <c r="I6" s="22" t="s">
        <v>13</v>
      </c>
      <c r="J6" s="52" t="s">
        <v>14</v>
      </c>
      <c r="K6" s="53" t="s">
        <v>15</v>
      </c>
      <c r="L6" s="53" t="s">
        <v>16</v>
      </c>
      <c r="M6" s="20" t="s">
        <v>17</v>
      </c>
      <c r="N6" s="54" t="s">
        <v>18</v>
      </c>
      <c r="O6" s="54"/>
      <c r="P6" s="55"/>
    </row>
    <row r="7" s="2" customFormat="1" ht="26" customHeight="1" spans="1:16">
      <c r="A7" s="19" t="s">
        <v>19</v>
      </c>
      <c r="B7" s="23" t="s">
        <v>20</v>
      </c>
      <c r="C7" s="24" t="s">
        <v>21</v>
      </c>
      <c r="D7" s="25" t="s">
        <v>22</v>
      </c>
      <c r="E7" s="26" t="s">
        <v>23</v>
      </c>
      <c r="F7" s="26" t="s">
        <v>24</v>
      </c>
      <c r="G7" s="22" t="s">
        <v>25</v>
      </c>
      <c r="H7" s="22" t="s">
        <v>26</v>
      </c>
      <c r="I7" s="56" t="s">
        <v>27</v>
      </c>
      <c r="J7" s="57" t="s">
        <v>28</v>
      </c>
      <c r="K7" s="53" t="s">
        <v>29</v>
      </c>
      <c r="L7" s="53" t="s">
        <v>30</v>
      </c>
      <c r="M7" s="20" t="s">
        <v>31</v>
      </c>
      <c r="N7" s="54" t="s">
        <v>32</v>
      </c>
      <c r="O7" s="58" t="s">
        <v>33</v>
      </c>
      <c r="P7" s="55"/>
    </row>
    <row r="8" s="2" customFormat="1" ht="20" customHeight="1" spans="1:16">
      <c r="A8" s="27" t="s">
        <v>119</v>
      </c>
      <c r="B8" s="28" t="s">
        <v>120</v>
      </c>
      <c r="C8" s="28" t="s">
        <v>104</v>
      </c>
      <c r="D8" s="27" t="s">
        <v>121</v>
      </c>
      <c r="E8" s="29" t="s">
        <v>122</v>
      </c>
      <c r="F8" s="30"/>
      <c r="G8" s="31">
        <v>1000</v>
      </c>
      <c r="H8" s="32">
        <v>100</v>
      </c>
      <c r="I8" s="59">
        <f>G8+H8</f>
        <v>1100</v>
      </c>
      <c r="J8" s="60">
        <v>1</v>
      </c>
      <c r="K8" s="61">
        <f>I8*0.006132</f>
        <v>6.7452</v>
      </c>
      <c r="L8" s="61">
        <f>K8+0.5</f>
        <v>7.2452</v>
      </c>
      <c r="M8" s="62" t="s">
        <v>123</v>
      </c>
      <c r="N8" s="63">
        <f>0.7*0.16*0.185</f>
        <v>0.02072</v>
      </c>
      <c r="O8" s="64"/>
      <c r="P8" s="65"/>
    </row>
    <row r="9" s="2" customFormat="1" ht="15" customHeight="1" spans="1:16">
      <c r="A9" s="33"/>
      <c r="B9" s="34"/>
      <c r="C9" s="34"/>
      <c r="D9" s="33"/>
      <c r="E9" s="35"/>
      <c r="F9" s="36"/>
      <c r="G9" s="37"/>
      <c r="H9" s="38"/>
      <c r="I9" s="66"/>
      <c r="J9" s="67"/>
      <c r="K9" s="68"/>
      <c r="L9" s="68"/>
      <c r="M9" s="69"/>
      <c r="N9" s="70"/>
      <c r="O9" s="70"/>
      <c r="P9" s="65"/>
    </row>
    <row r="10" s="2" customFormat="1" ht="23" customHeight="1" spans="1:16">
      <c r="A10" s="39"/>
      <c r="B10" s="40"/>
      <c r="C10" s="40"/>
      <c r="D10" s="39"/>
      <c r="E10" s="41"/>
      <c r="F10" s="42"/>
      <c r="G10" s="43"/>
      <c r="H10" s="44"/>
      <c r="I10" s="43">
        <f>SUM(I8:I8)</f>
        <v>1100</v>
      </c>
      <c r="J10" s="71" t="s">
        <v>124</v>
      </c>
      <c r="K10" s="72">
        <f>SUM(K8:K8)</f>
        <v>6.7452</v>
      </c>
      <c r="L10" s="72">
        <f>SUM(L8:L8)</f>
        <v>7.2452</v>
      </c>
      <c r="M10" s="73"/>
      <c r="N10" s="72">
        <f>SUM(N8:N8)</f>
        <v>0.02072</v>
      </c>
      <c r="O10" s="54"/>
      <c r="P10" s="55"/>
    </row>
    <row r="11" s="1" customFormat="1" ht="15" spans="7:16">
      <c r="G11" s="18"/>
      <c r="H11" s="18"/>
      <c r="I11" s="74"/>
      <c r="J11" s="75"/>
      <c r="K11" s="49"/>
      <c r="L11" s="49"/>
      <c r="N11" s="47"/>
      <c r="O11" s="47"/>
      <c r="P11" s="47"/>
    </row>
    <row r="13" s="1" customFormat="1" ht="15" spans="7:16">
      <c r="G13" s="18"/>
      <c r="H13" s="45"/>
      <c r="I13" s="18"/>
      <c r="J13" s="50"/>
      <c r="K13" s="49"/>
      <c r="L13" s="49"/>
      <c r="N13" s="47"/>
      <c r="O13" s="47"/>
      <c r="P13" s="47"/>
    </row>
    <row r="18" spans="11:11">
      <c r="K18" s="76"/>
    </row>
  </sheetData>
  <mergeCells count="4">
    <mergeCell ref="A1:M1"/>
    <mergeCell ref="A2:M2"/>
    <mergeCell ref="F3:G3"/>
    <mergeCell ref="E4:H4"/>
  </mergeCells>
  <printOptions horizontalCentered="1" verticalCentered="1"/>
  <pageMargins left="0.751388888888889" right="0.751388888888889" top="1" bottom="1" header="0.5" footer="0.5"/>
  <pageSetup paperSize="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ZRL95171送LGG工厂</vt:lpstr>
      <vt:lpstr>ZRL95171送送HOA VU工厂</vt:lpstr>
      <vt:lpstr>ZRL95171送国泰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2025-11-21T02:17:33Z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E120E14C4741494B8A36276B41D2C7EF_12</vt:lpwstr>
  </property>
</Properties>
</file>