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<sst xmlns="http://schemas.openxmlformats.org/spreadsheetml/2006/main" count="61" uniqueCount="56">
  <si>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</si>
  <si>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</si>
  <si>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</si>
  <si>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73583260123289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</si>
  <si>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</si>
  <si>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</si>
  <si>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</si>
  <si>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</si>
  <si>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</si>
  <si>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</si>
  <si>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</si>
  <si>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</si>
  <si>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</si>
  <si>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</si>
  <si>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</si>
  <si>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</si>
  <si>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</si>
  <si>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</si>
  <si>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</si>
  <si>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</si>
  <si>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</si>
  <si>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</si>
  <si>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</si>
  <si>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</si>
  <si>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</si>
  <si>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</si>
  <si>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</si>
  <si>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P25114147</t>
  </si>
  <si>
    <t xml:space="preserve">JJW-ST-003 </t>
  </si>
  <si>
    <t>S25111853</t>
  </si>
  <si>
    <t>150806海蓝 款，245，
173372海蓝 款，3163</t>
  </si>
  <si>
    <t>20.5CM</t>
  </si>
  <si>
    <t>21*37*30</t>
  </si>
  <si>
    <t>P25114179</t>
  </si>
  <si>
    <t>S25111874</t>
  </si>
  <si>
    <t>178635 绿洲蓝 款，407，
178635 洗水黑 款，407</t>
  </si>
  <si>
    <t>P25114185</t>
  </si>
  <si>
    <t>S25111881</t>
  </si>
  <si>
    <t>178635 款，4120，
178635 款，3014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</si>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</sst>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4" applyNumberFormat="0" applyAlignment="0" applyProtection="0">
      <alignment vertical="center"/>
    </xf>
    <xf numFmtId="0" fontId="33" fillId="6" borderId="25" applyNumberFormat="0" applyAlignment="0" applyProtection="0">
      <alignment vertical="center"/>
    </xf>
    <xf numFmtId="0" fontId="34" fillId="6" borderId="24" applyNumberFormat="0" applyAlignment="0" applyProtection="0">
      <alignment vertical="center"/>
    </xf>
    <xf numFmtId="0" fontId="35" fillId="7" borderId="26" applyNumberFormat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 applyProtection="1">
      <alignment horizontal="center" vertical="center" wrapText="1" shrinkToFi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vertical="center"/>
    </xf>
    <xf numFmtId="0" fontId="21" fillId="0" borderId="14" xfId="0" applyFont="1" applyBorder="1" applyAlignment="1">
      <alignment horizontal="center" vertical="center"/>
    </xf>
    <xf numFmtId="0" fontId="22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9" xfId="0" applyFont="1" applyFill="1" applyBorder="1" applyAlignment="1" applyProtection="1">
      <alignment horizontal="center" vertical="center" shrinkToFit="1"/>
    </xf>
    <xf numFmtId="0" fontId="23" fillId="2" borderId="14" xfId="0" applyFont="1" applyFill="1" applyBorder="1" applyAlignment="1" applyProtection="1">
      <alignment horizontal="center" vertical="center" shrinkToFit="1"/>
    </xf>
    <xf numFmtId="0" fontId="20" fillId="2" borderId="18" xfId="0" applyFont="1" applyFill="1" applyBorder="1" applyAlignment="1" applyProtection="1">
      <alignment horizontal="center" vertical="center" shrinkToFit="1"/>
    </xf>
    <xf numFmtId="0" fontId="23" fillId="2" borderId="11" xfId="0" applyFont="1" applyFill="1" applyBorder="1" applyAlignment="1" applyProtection="1">
      <alignment horizontal="center" vertical="center" shrinkToFit="1"/>
    </xf>
    <xf numFmtId="0" fontId="20" fillId="2" borderId="19" xfId="0" applyFont="1" applyFill="1" applyBorder="1" applyAlignment="1" applyProtection="1">
      <alignment horizontal="center" vertical="center" shrinkToFit="1"/>
    </xf>
    <xf numFmtId="0" fontId="23" fillId="2" borderId="12" xfId="0" applyFont="1" applyFill="1" applyBorder="1" applyAlignment="1" applyProtection="1">
      <alignment horizontal="center" vertical="center" shrinkToFit="1"/>
    </xf>
    <xf numFmtId="0" fontId="20" fillId="2" borderId="20" xfId="0" applyFont="1" applyFill="1" applyBorder="1" applyAlignment="1" applyProtection="1">
      <alignment horizontal="center"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I14" sqref="I14"/>
    </sheetView>
  </sheetViews>
  <sheetFormatPr defaultColWidth="9" defaultRowHeight="13.5"/>
  <cols>
    <col min="1" max="1" width="15.125" customWidth="1"/>
    <col min="2" max="2" width="22.25" customWidth="1"/>
    <col min="3" max="3" width="14.75" customWidth="1"/>
    <col min="4" max="4" width="22.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45988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3408</v>
      </c>
      <c r="G9" s="50">
        <f>+F9*0.02</f>
        <v>68.16</v>
      </c>
      <c r="H9" s="50">
        <f>+F9+G9</f>
        <v>3476.16</v>
      </c>
      <c r="I9" s="66">
        <v>1</v>
      </c>
      <c r="J9" s="67">
        <f>K9-0.4</f>
        <v>3.48</v>
      </c>
      <c r="K9" s="68">
        <v>3.88</v>
      </c>
      <c r="L9" s="68" t="s">
        <v>32</v>
      </c>
    </row>
    <row r="10" ht="42" customHeight="1" spans="1:12">
      <c r="A10" s="44" t="s">
        <v>33</v>
      </c>
      <c r="B10" s="45" t="s">
        <v>28</v>
      </c>
      <c r="C10" s="46" t="s">
        <v>34</v>
      </c>
      <c r="D10" s="47" t="s">
        <v>35</v>
      </c>
      <c r="E10" s="48" t="s">
        <v>31</v>
      </c>
      <c r="F10" s="49">
        <v>814</v>
      </c>
      <c r="G10" s="50">
        <f>F10*0.02</f>
        <v>16.28</v>
      </c>
      <c r="H10" s="50">
        <f>F10+G10</f>
        <v>830.28</v>
      </c>
      <c r="I10" s="69"/>
      <c r="J10" s="67"/>
      <c r="K10" s="70"/>
      <c r="L10" s="70"/>
    </row>
    <row r="11" ht="40" customHeight="1" spans="1:12">
      <c r="A11" s="51" t="s">
        <v>36</v>
      </c>
      <c r="B11" s="45" t="s">
        <v>28</v>
      </c>
      <c r="C11" s="46" t="s">
        <v>37</v>
      </c>
      <c r="D11" s="47" t="s">
        <v>38</v>
      </c>
      <c r="E11" s="48" t="s">
        <v>31</v>
      </c>
      <c r="F11" s="49">
        <v>7134</v>
      </c>
      <c r="G11" s="50">
        <f>F11*0.02</f>
        <v>142.68</v>
      </c>
      <c r="H11" s="50">
        <f>F11+G11</f>
        <v>7276.68</v>
      </c>
      <c r="I11" s="71"/>
      <c r="J11" s="67"/>
      <c r="K11" s="72"/>
      <c r="L11" s="72"/>
    </row>
    <row r="12" ht="24" customHeight="1" spans="1:12">
      <c r="A12" s="52"/>
      <c r="B12" s="53"/>
      <c r="C12" s="54"/>
      <c r="D12" s="51"/>
      <c r="E12" s="51"/>
      <c r="F12" s="52"/>
      <c r="G12" s="55"/>
      <c r="H12" s="55"/>
      <c r="I12" s="55"/>
      <c r="J12" s="55"/>
      <c r="K12" s="55"/>
      <c r="L12" s="56"/>
    </row>
    <row r="13" ht="15" spans="1:12">
      <c r="A13" s="56" t="s">
        <v>39</v>
      </c>
      <c r="B13" s="56"/>
      <c r="C13" s="57"/>
      <c r="D13" s="55"/>
      <c r="E13" s="55"/>
      <c r="F13" s="58">
        <f>SUM(F9:F12)</f>
        <v>11356</v>
      </c>
      <c r="G13" s="58">
        <f>SUM(G9:G12)</f>
        <v>227.12</v>
      </c>
      <c r="H13" s="58">
        <f>SUM(H9:H12)</f>
        <v>11583.12</v>
      </c>
      <c r="I13" s="73"/>
      <c r="J13" s="73">
        <f>SUM(J9:J12)</f>
        <v>3.48</v>
      </c>
      <c r="K13" s="73">
        <f>SUM(K9:K12)</f>
        <v>3.88</v>
      </c>
      <c r="L13" s="73" t="str">
        <f>+L9</f>
        <v>21*37*30</v>
      </c>
    </row>
  </sheetData>
  <mergeCells count="9">
    <mergeCell ref="C4:D4"/>
    <mergeCell ref="E4:L4"/>
    <mergeCell ref="C5:D5"/>
    <mergeCell ref="E5:L5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40</v>
      </c>
      <c r="B2" s="6"/>
      <c r="C2" s="7"/>
    </row>
    <row r="3" s="1" customFormat="1" ht="41" customHeight="1" spans="1:3">
      <c r="A3" s="5" t="s">
        <v>41</v>
      </c>
      <c r="B3" s="8" t="s">
        <v>42</v>
      </c>
      <c r="C3" s="9" t="s">
        <v>43</v>
      </c>
    </row>
    <row r="4" s="1" customFormat="1" ht="41" customHeight="1" spans="1:3">
      <c r="A4" s="5" t="s">
        <v>44</v>
      </c>
      <c r="B4" s="10" t="str">
        <f>+箱单!D9</f>
        <v>150806海蓝 款，245，
173372海蓝 款，3163</v>
      </c>
      <c r="C4" s="11"/>
    </row>
    <row r="5" s="1" customFormat="1" ht="41" customHeight="1" spans="1:3">
      <c r="A5" s="5" t="s">
        <v>45</v>
      </c>
      <c r="B5" s="12" t="str">
        <f>+箱单!B9</f>
        <v>JJW-ST-003 </v>
      </c>
      <c r="C5" s="13" t="s">
        <v>46</v>
      </c>
    </row>
    <row r="6" s="1" customFormat="1" ht="41" customHeight="1" spans="1:3">
      <c r="A6" s="5" t="s">
        <v>47</v>
      </c>
      <c r="B6" s="10" t="s">
        <v>48</v>
      </c>
      <c r="C6" s="14" t="str">
        <f>[1]箱单!I7</f>
        <v>1/1</v>
      </c>
    </row>
    <row r="7" s="1" customFormat="1" ht="41" customHeight="1" spans="1:3">
      <c r="A7" s="5" t="s">
        <v>49</v>
      </c>
      <c r="B7" s="15">
        <f>+箱单!H13</f>
        <v>11583.12</v>
      </c>
      <c r="C7" s="14"/>
    </row>
    <row r="8" s="1" customFormat="1" ht="41" customHeight="1" spans="1:3">
      <c r="A8" s="5" t="s">
        <v>50</v>
      </c>
      <c r="B8" s="12" t="str">
        <f>+箱单!L13</f>
        <v>21*37*30</v>
      </c>
      <c r="C8" s="16" t="s">
        <v>51</v>
      </c>
    </row>
    <row r="9" s="1" customFormat="1" ht="41" customHeight="1" spans="1:3">
      <c r="A9" s="5" t="s">
        <v>52</v>
      </c>
      <c r="B9" s="17">
        <f>+箱单!K13</f>
        <v>3.88</v>
      </c>
      <c r="C9" s="18" t="s">
        <v>53</v>
      </c>
    </row>
    <row r="10" s="1" customFormat="1" ht="41" customHeight="1" spans="1:3">
      <c r="A10" s="5" t="s">
        <v>54</v>
      </c>
      <c r="B10" s="10">
        <f>箱单!J13</f>
        <v>3.48</v>
      </c>
      <c r="C10" s="18"/>
    </row>
    <row r="11" s="1" customFormat="1" ht="41" customHeight="1" spans="1:3">
      <c r="A11" s="5" t="s">
        <v>55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2025-11-27T09:13:30Z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