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<sst xmlns="http://schemas.openxmlformats.org/spreadsheetml/2006/main" count="56" uniqueCount="53">
  <si>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</si>
  <si>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</si>
  <si>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中通快递:</t>
  </si>
  <si>
    <t>73584057555093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</si>
  <si>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</si>
  <si>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</si>
  <si>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</si>
  <si>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</si>
  <si>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</si>
  <si>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</si>
  <si>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</si>
  <si>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</si>
  <si>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</si>
  <si>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</si>
  <si>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</si>
  <si>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</si>
  <si>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</si>
  <si>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</si>
  <si>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</si>
  <si>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</si>
  <si>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</si>
  <si>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</si>
  <si>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</si>
  <si>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</si>
  <si>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</si>
  <si>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</si>
  <si>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</si>
  <si>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P25120063</t>
  </si>
  <si>
    <t>JJW-ST-003 吊粒</t>
  </si>
  <si>
    <t>S25120026</t>
  </si>
  <si>
    <t>152468 款</t>
  </si>
  <si>
    <t>20.5CM</t>
  </si>
  <si>
    <t>21*37*30</t>
  </si>
  <si>
    <t>P25120114</t>
  </si>
  <si>
    <t>S25120049</t>
  </si>
  <si>
    <t>198849 款</t>
  </si>
  <si>
    <t>总计</t>
  </si>
  <si>
    <t>Factory name (工厂名称)</t>
  </si>
  <si>
    <t>PO. Number(订单号)</t>
  </si>
  <si>
    <t>S25100908 
S25100939
S25120075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</si>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</sst>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7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4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0" fontId="3" fillId="0" borderId="1" xfId="50" applyFont="1" applyBorder="1" applyAlignment="1">
      <alignment horizontal="center"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3" fillId="0" borderId="14" xfId="0" applyFont="1" applyFill="1" applyBorder="1" applyAlignment="1" applyProtection="1">
      <alignment horizontal="center" vertical="center" wrapText="1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6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vertical="center" wrapText="1"/>
    </xf>
    <xf numFmtId="176" fontId="16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shrinkToFit="1"/>
    </xf>
    <xf numFmtId="0" fontId="21" fillId="0" borderId="18" xfId="0" applyFont="1" applyFill="1" applyBorder="1" applyAlignment="1" applyProtection="1">
      <alignment horizontal="center" vertical="center" shrinkToFit="1"/>
    </xf>
    <xf numFmtId="0" fontId="21" fillId="0" borderId="19" xfId="0" applyFont="1" applyFill="1" applyBorder="1" applyAlignment="1" applyProtection="1">
      <alignment horizontal="center" vertical="center" shrinkToFit="1"/>
    </xf>
    <xf numFmtId="0" fontId="16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7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58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59"/>
    </row>
    <row r="4" ht="24" customHeight="1" spans="1:12">
      <c r="A4" s="26"/>
      <c r="B4" s="26"/>
      <c r="C4" s="27" t="s">
        <v>1</v>
      </c>
      <c r="D4" s="27"/>
      <c r="E4" s="28">
        <v>45993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0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1" t="s">
        <v>12</v>
      </c>
      <c r="K7" s="61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2" t="s">
        <v>23</v>
      </c>
      <c r="J8" s="63" t="s">
        <v>24</v>
      </c>
      <c r="K8" s="63" t="s">
        <v>25</v>
      </c>
      <c r="L8" s="40" t="s">
        <v>26</v>
      </c>
    </row>
    <row r="9" ht="91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415</v>
      </c>
      <c r="G9" s="50">
        <f>+F9*0.02</f>
        <v>8.3</v>
      </c>
      <c r="H9" s="50">
        <f>+F9+G9</f>
        <v>423.3</v>
      </c>
      <c r="I9" s="64">
        <v>1</v>
      </c>
      <c r="J9" s="64">
        <f>K9-0.4</f>
        <v>4.73</v>
      </c>
      <c r="K9" s="65">
        <v>5.13</v>
      </c>
      <c r="L9" s="65" t="s">
        <v>32</v>
      </c>
    </row>
    <row r="10" ht="69" customHeight="1" spans="1:12">
      <c r="A10" s="44" t="s">
        <v>33</v>
      </c>
      <c r="B10" s="45" t="s">
        <v>28</v>
      </c>
      <c r="C10" s="46" t="s">
        <v>34</v>
      </c>
      <c r="D10" s="47" t="s">
        <v>35</v>
      </c>
      <c r="E10" s="48" t="s">
        <v>31</v>
      </c>
      <c r="F10" s="49">
        <v>15715</v>
      </c>
      <c r="G10" s="50">
        <f>+F10*0.02</f>
        <v>314.3</v>
      </c>
      <c r="H10" s="50">
        <f>+F10+G10</f>
        <v>16029.3</v>
      </c>
      <c r="I10" s="64"/>
      <c r="J10" s="64"/>
      <c r="K10" s="66"/>
      <c r="L10" s="66"/>
    </row>
    <row r="11" ht="24" customHeight="1" spans="1:12">
      <c r="A11" s="48"/>
      <c r="B11" s="45"/>
      <c r="C11" s="51"/>
      <c r="D11" s="48"/>
      <c r="E11" s="48"/>
      <c r="F11" s="52"/>
      <c r="G11" s="53"/>
      <c r="H11" s="53"/>
      <c r="I11" s="53"/>
      <c r="J11" s="53"/>
      <c r="K11" s="53"/>
      <c r="L11" s="44"/>
    </row>
    <row r="12" ht="24" customHeight="1" spans="1:12">
      <c r="A12" s="52"/>
      <c r="B12" s="45"/>
      <c r="C12" s="51"/>
      <c r="D12" s="48"/>
      <c r="E12" s="48"/>
      <c r="F12" s="52"/>
      <c r="G12" s="53"/>
      <c r="H12" s="53"/>
      <c r="I12" s="53"/>
      <c r="J12" s="53"/>
      <c r="K12" s="53"/>
      <c r="L12" s="44"/>
    </row>
    <row r="13" ht="24" customHeight="1" spans="1:12">
      <c r="A13" s="52"/>
      <c r="B13" s="45"/>
      <c r="C13" s="51"/>
      <c r="D13" s="48"/>
      <c r="E13" s="48"/>
      <c r="F13" s="52"/>
      <c r="G13" s="53"/>
      <c r="H13" s="53"/>
      <c r="I13" s="53"/>
      <c r="J13" s="53"/>
      <c r="K13" s="53"/>
      <c r="L13" s="44"/>
    </row>
    <row r="14" ht="24" customHeight="1" spans="1:12">
      <c r="A14" s="52"/>
      <c r="B14" s="54"/>
      <c r="C14" s="51"/>
      <c r="D14" s="48"/>
      <c r="E14" s="48"/>
      <c r="F14" s="52"/>
      <c r="G14" s="53"/>
      <c r="H14" s="53"/>
      <c r="I14" s="53"/>
      <c r="J14" s="53"/>
      <c r="K14" s="53"/>
      <c r="L14" s="44"/>
    </row>
    <row r="15" ht="15" spans="1:12">
      <c r="A15" s="44" t="s">
        <v>36</v>
      </c>
      <c r="B15" s="44"/>
      <c r="C15" s="55"/>
      <c r="D15" s="53"/>
      <c r="E15" s="53"/>
      <c r="F15" s="56">
        <f>SUM(F9:F14)</f>
        <v>16130</v>
      </c>
      <c r="G15" s="56">
        <f>SUM(G9:G14)</f>
        <v>322.6</v>
      </c>
      <c r="H15" s="56">
        <f>SUM(H9:H14)</f>
        <v>16452.6</v>
      </c>
      <c r="I15" s="67"/>
      <c r="J15" s="67">
        <f>SUM(J9:J14)</f>
        <v>4.73</v>
      </c>
      <c r="K15" s="67">
        <f>SUM(K9:K14)</f>
        <v>5.13</v>
      </c>
      <c r="L15" s="67" t="str">
        <f>+L9</f>
        <v>21*37*30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6" sqref="C16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/>
      <c r="C4" s="11"/>
    </row>
    <row r="5" s="1" customFormat="1" ht="41" customHeight="1" spans="1:3">
      <c r="A5" s="5" t="s">
        <v>42</v>
      </c>
      <c r="B5" s="12" t="str">
        <f>+箱单!B9</f>
        <v>JJW-ST-003 吊粒</v>
      </c>
      <c r="C5" s="13" t="s">
        <v>43</v>
      </c>
    </row>
    <row r="6" s="1" customFormat="1" ht="41" customHeight="1" spans="1:3">
      <c r="A6" s="5" t="s">
        <v>44</v>
      </c>
      <c r="B6" s="14" t="s">
        <v>45</v>
      </c>
      <c r="C6" s="15" t="str">
        <f>[1]箱单!I7</f>
        <v>1/1</v>
      </c>
    </row>
    <row r="7" s="1" customFormat="1" ht="41" customHeight="1" spans="1:3">
      <c r="A7" s="5" t="s">
        <v>46</v>
      </c>
      <c r="B7" s="16">
        <f>+箱单!H15</f>
        <v>16452.6</v>
      </c>
      <c r="C7" s="15"/>
    </row>
    <row r="8" s="1" customFormat="1" ht="41" customHeight="1" spans="1:3">
      <c r="A8" s="5" t="s">
        <v>47</v>
      </c>
      <c r="B8" s="12" t="str">
        <f>+箱单!L15</f>
        <v>21*37*30</v>
      </c>
      <c r="C8" s="17" t="s">
        <v>48</v>
      </c>
    </row>
    <row r="9" s="1" customFormat="1" ht="41" customHeight="1" spans="1:3">
      <c r="A9" s="5" t="s">
        <v>49</v>
      </c>
      <c r="B9" s="18">
        <f>+箱单!K15</f>
        <v>5.13</v>
      </c>
      <c r="C9" s="19" t="s">
        <v>50</v>
      </c>
    </row>
    <row r="10" s="1" customFormat="1" ht="41" customHeight="1" spans="1:3">
      <c r="A10" s="5" t="s">
        <v>51</v>
      </c>
      <c r="B10" s="14">
        <f>箱单!J15</f>
        <v>4.73</v>
      </c>
      <c r="C10" s="19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2025-12-03T02:00:14Z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