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FT08159单ZCH95189P-CSSH18019192" sheetId="9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<sst xmlns="http://schemas.openxmlformats.org/spreadsheetml/2006/main" count="134" uniqueCount="68">
  <si>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</si>
  <si>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</si>
  <si>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</si>
  <si>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2025.12.18</t>
  </si>
  <si>
    <t>车牌</t>
  </si>
  <si>
    <t>陈秉 13270077849
金信恒服饰
江苏省苏州市常熟市古里镇金湖路 18号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</si>
  <si>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</si>
  <si>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</si>
  <si>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</si>
  <si>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</si>
  <si>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</si>
  <si>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</si>
  <si>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</si>
  <si>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</si>
  <si>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</si>
  <si>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</si>
  <si>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</si>
  <si>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</si>
  <si>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</si>
  <si>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</si>
  <si>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</si>
  <si>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</si>
  <si>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</si>
  <si>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</si>
  <si>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</si>
  <si>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</si>
  <si>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</si>
  <si>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</si>
  <si>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</si>
  <si>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</si>
  <si>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</si>
  <si>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</si>
  <si>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</si>
  <si>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</si>
  <si>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P25120533    </t>
  </si>
  <si>
    <t xml:space="preserve">CSSH18019192A   </t>
  </si>
  <si>
    <t xml:space="preserve">ZCH95189P  </t>
  </si>
  <si>
    <t xml:space="preserve">S25112149 </t>
  </si>
  <si>
    <t>麻灰腰封</t>
  </si>
  <si>
    <t>S</t>
  </si>
  <si>
    <t>1/11</t>
  </si>
  <si>
    <t>700*160*185</t>
  </si>
  <si>
    <t>M</t>
  </si>
  <si>
    <t>2/11</t>
  </si>
  <si>
    <t>700*260*205</t>
  </si>
  <si>
    <t>L</t>
  </si>
  <si>
    <t>3/11</t>
  </si>
  <si>
    <t>XL</t>
  </si>
  <si>
    <t>4/11</t>
  </si>
  <si>
    <t>CSSH18019192B</t>
  </si>
  <si>
    <t>藏青腰封</t>
  </si>
  <si>
    <t>5/11</t>
  </si>
  <si>
    <t>6/11</t>
  </si>
  <si>
    <t>7/11</t>
  </si>
  <si>
    <t>8/11</t>
  </si>
  <si>
    <t>CSSH18019192C</t>
  </si>
  <si>
    <t xml:space="preserve">ZCH95189P   </t>
  </si>
  <si>
    <t>玫瑰色腰封</t>
  </si>
  <si>
    <t>9/11</t>
  </si>
  <si>
    <t>CSSH18019192</t>
  </si>
  <si>
    <t xml:space="preserve">ZCH95189P    </t>
  </si>
  <si>
    <t>尺码条</t>
  </si>
  <si>
    <t>10/11</t>
  </si>
  <si>
    <t>11/11</t>
  </si>
  <si>
    <t>圆贴</t>
  </si>
  <si>
    <t>11箱</t>
  </si>
  <si>
    <t>1/1</t>
  </si>
  <si>
    <t>FT08159 备用，转交MAY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</si>
</sst>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_ "/>
    <numFmt numFmtId="179" formatCode="0.00_);\(0.00\)"/>
    <numFmt numFmtId="180" formatCode="yyyy\-mm\-dd"/>
    <numFmt numFmtId="181" formatCode="0_ "/>
  </numFmts>
  <fonts count="5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2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indexed="10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2"/>
      <name val="Arial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2"/>
      <color rgb="FF000000"/>
      <name val="Calibri"/>
      <charset val="0"/>
    </font>
    <font>
      <sz val="10"/>
      <color indexed="8"/>
      <name val="Calibri"/>
      <charset val="134"/>
    </font>
    <font>
      <sz val="12"/>
      <name val="Calibri"/>
      <charset val="134"/>
    </font>
    <font>
      <b/>
      <sz val="10"/>
      <color rgb="FFFF0000"/>
      <name val="宋体"/>
      <charset val="134"/>
    </font>
    <font>
      <b/>
      <sz val="10"/>
      <color theme="1"/>
      <name val="Calibri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12" applyNumberFormat="0" applyAlignment="0" applyProtection="0">
      <alignment vertical="center"/>
    </xf>
    <xf numFmtId="0" fontId="42" fillId="14" borderId="8" applyNumberFormat="0" applyAlignment="0" applyProtection="0">
      <alignment vertical="center"/>
    </xf>
    <xf numFmtId="0" fontId="43" fillId="15" borderId="13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8" fillId="0" borderId="0"/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9" fillId="0" borderId="0"/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52" applyFont="1" applyFill="1" applyBorder="1" applyAlignment="1">
      <alignment horizontal="center" vertical="center" wrapText="1"/>
    </xf>
    <xf numFmtId="180" fontId="15" fillId="0" borderId="1" xfId="52" applyNumberFormat="1" applyFont="1" applyFill="1" applyBorder="1" applyAlignment="1">
      <alignment horizontal="center" vertical="center" wrapText="1"/>
    </xf>
    <xf numFmtId="176" fontId="16" fillId="0" borderId="1" xfId="52" applyNumberFormat="1" applyFont="1" applyFill="1" applyBorder="1" applyAlignment="1">
      <alignment horizontal="center" vertical="center" wrapText="1"/>
    </xf>
    <xf numFmtId="176" fontId="15" fillId="0" borderId="1" xfId="52" applyNumberFormat="1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15" fontId="15" fillId="0" borderId="1" xfId="52" applyNumberFormat="1" applyFont="1" applyFill="1" applyBorder="1" applyAlignment="1">
      <alignment horizontal="center" vertical="center" wrapText="1"/>
    </xf>
    <xf numFmtId="15" fontId="17" fillId="0" borderId="1" xfId="52" applyNumberFormat="1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176" fontId="18" fillId="0" borderId="1" xfId="52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52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52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3" fontId="23" fillId="2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52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0" fillId="3" borderId="3" xfId="52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5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52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52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6" fontId="15" fillId="0" borderId="5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 wrapText="1"/>
    </xf>
    <xf numFmtId="178" fontId="15" fillId="0" borderId="1" xfId="52" applyNumberFormat="1" applyFont="1" applyFill="1" applyBorder="1" applyAlignment="1">
      <alignment horizontal="center" vertical="center" wrapText="1"/>
    </xf>
    <xf numFmtId="177" fontId="26" fillId="0" borderId="6" xfId="0" applyNumberFormat="1" applyFont="1" applyBorder="1" applyAlignment="1">
      <alignment horizontal="center" vertical="center" wrapText="1"/>
    </xf>
    <xf numFmtId="176" fontId="26" fillId="0" borderId="1" xfId="52" applyNumberFormat="1" applyFont="1" applyFill="1" applyBorder="1" applyAlignment="1">
      <alignment horizontal="center" vertical="center" wrapText="1"/>
    </xf>
    <xf numFmtId="0" fontId="17" fillId="0" borderId="1" xfId="5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78" fontId="24" fillId="0" borderId="1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7" fontId="27" fillId="0" borderId="6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/>
    </xf>
    <xf numFmtId="178" fontId="24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/>
    </xf>
    <xf numFmtId="178" fontId="24" fillId="0" borderId="3" xfId="0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177" fontId="26" fillId="0" borderId="3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/>
    </xf>
    <xf numFmtId="178" fontId="24" fillId="0" borderId="7" xfId="0" applyNumberFormat="1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177" fontId="26" fillId="0" borderId="7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/>
    </xf>
    <xf numFmtId="179" fontId="24" fillId="2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/>
    </xf>
    <xf numFmtId="179" fontId="24" fillId="2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177" fontId="26" fillId="0" borderId="7" xfId="0" applyNumberFormat="1" applyFont="1" applyBorder="1" applyAlignment="1">
      <alignment horizontal="center" vertical="center" wrapText="1"/>
    </xf>
    <xf numFmtId="58" fontId="24" fillId="0" borderId="2" xfId="0" applyNumberFormat="1" applyFont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179" fontId="24" fillId="2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177" fontId="26" fillId="0" borderId="3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8" fontId="20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 quotePrefix="1">
      <alignment horizontal="center" vertical="center"/>
    </xf>
    <xf numFmtId="0" fontId="24" fillId="0" borderId="2" xfId="0" applyNumberFormat="1" applyFont="1" applyBorder="1" applyAlignment="1" quotePrefix="1">
      <alignment horizontal="center" vertical="center"/>
    </xf>
    <xf numFmtId="0" fontId="24" fillId="0" borderId="2" xfId="0" applyNumberFormat="1" applyFont="1" applyBorder="1" applyAlignment="1" quotePrefix="1">
      <alignment horizontal="center" vertical="center"/>
    </xf>
    <xf numFmtId="58" fontId="24" fillId="0" borderId="2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76200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O42" sqref="O42"/>
    </sheetView>
  </sheetViews>
  <sheetFormatPr defaultColWidth="18" defaultRowHeight="15.75"/>
  <cols>
    <col min="1" max="1" width="13.375" style="1" customWidth="1"/>
    <col min="2" max="2" width="16.75" style="1" customWidth="1"/>
    <col min="3" max="3" width="10.25" style="1" customWidth="1"/>
    <col min="4" max="4" width="9.5" style="1" customWidth="1"/>
    <col min="5" max="5" width="13.875" style="1" customWidth="1"/>
    <col min="6" max="6" width="8" style="1" customWidth="1"/>
    <col min="7" max="7" width="8.875" style="3" customWidth="1"/>
    <col min="8" max="8" width="6.5" style="4" customWidth="1"/>
    <col min="9" max="9" width="8.26666666666667" style="1" customWidth="1"/>
    <col min="10" max="10" width="8.5" style="5" customWidth="1"/>
    <col min="11" max="11" width="7.36666666666667" style="6" customWidth="1"/>
    <col min="12" max="12" width="10.0916666666667" style="6" customWidth="1"/>
    <col min="13" max="13" width="11.5" style="1" customWidth="1"/>
    <col min="14" max="14" width="8.5" style="1" customWidth="1"/>
    <col min="15" max="15" width="21.375" style="1" customWidth="1"/>
    <col min="16" max="16384" width="18" style="1"/>
  </cols>
  <sheetData>
    <row r="1" s="1" customFormat="1" ht="40" customHeight="1" spans="1:13">
      <c r="A1" s="7" t="s">
        <v>0</v>
      </c>
      <c r="B1" s="8"/>
      <c r="C1" s="8"/>
      <c r="D1" s="8"/>
      <c r="E1" s="8"/>
      <c r="F1" s="8"/>
      <c r="G1" s="9"/>
      <c r="H1" s="8"/>
      <c r="I1" s="69"/>
      <c r="J1" s="70"/>
      <c r="K1" s="71"/>
      <c r="L1" s="71"/>
      <c r="M1" s="8"/>
    </row>
    <row r="2" s="1" customFormat="1" ht="25.5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72"/>
      <c r="K2" s="73"/>
      <c r="L2" s="73"/>
      <c r="M2" s="10"/>
    </row>
    <row r="3" s="1" customFormat="1" ht="15" spans="5:12">
      <c r="E3" s="12" t="s">
        <v>2</v>
      </c>
      <c r="F3" s="13" t="s">
        <v>3</v>
      </c>
      <c r="G3" s="14"/>
      <c r="H3" s="15"/>
      <c r="I3" s="74"/>
      <c r="J3" s="75"/>
      <c r="K3" s="6"/>
      <c r="L3" s="6"/>
    </row>
    <row r="4" s="1" customFormat="1" ht="50" customHeight="1" spans="2:14">
      <c r="B4" s="16"/>
      <c r="D4" s="17" t="s">
        <v>4</v>
      </c>
      <c r="E4" s="18"/>
      <c r="F4" s="19" t="s">
        <v>5</v>
      </c>
      <c r="G4" s="20"/>
      <c r="H4" s="16"/>
      <c r="I4" s="16"/>
      <c r="J4" s="76"/>
      <c r="K4" s="77"/>
      <c r="L4" s="77"/>
      <c r="M4" s="16"/>
      <c r="N4" s="16"/>
    </row>
    <row r="5" s="1" customFormat="1" hidden="1" spans="2:12">
      <c r="B5" s="21"/>
      <c r="G5" s="3"/>
      <c r="H5" s="4"/>
      <c r="J5" s="5"/>
      <c r="K5" s="6"/>
      <c r="L5" s="6"/>
    </row>
    <row r="6" s="2" customFormat="1" ht="38.25" spans="1:14">
      <c r="A6" s="22" t="s">
        <v>6</v>
      </c>
      <c r="B6" s="23" t="s">
        <v>7</v>
      </c>
      <c r="C6" s="23" t="s">
        <v>8</v>
      </c>
      <c r="D6" s="23" t="s">
        <v>9</v>
      </c>
      <c r="E6" s="24" t="s">
        <v>10</v>
      </c>
      <c r="F6" s="24" t="s">
        <v>11</v>
      </c>
      <c r="G6" s="25" t="s">
        <v>12</v>
      </c>
      <c r="H6" s="26" t="s">
        <v>13</v>
      </c>
      <c r="I6" s="78" t="s">
        <v>14</v>
      </c>
      <c r="J6" s="79" t="s">
        <v>15</v>
      </c>
      <c r="K6" s="80" t="s">
        <v>16</v>
      </c>
      <c r="L6" s="80" t="s">
        <v>17</v>
      </c>
      <c r="M6" s="23" t="s">
        <v>18</v>
      </c>
      <c r="N6" s="81" t="s">
        <v>19</v>
      </c>
    </row>
    <row r="7" s="2" customFormat="1" ht="32" customHeight="1" spans="1:14">
      <c r="A7" s="22" t="s">
        <v>20</v>
      </c>
      <c r="B7" s="27" t="s">
        <v>21</v>
      </c>
      <c r="C7" s="28" t="s">
        <v>22</v>
      </c>
      <c r="D7" s="29" t="s">
        <v>23</v>
      </c>
      <c r="E7" s="30" t="s">
        <v>24</v>
      </c>
      <c r="F7" s="30" t="s">
        <v>25</v>
      </c>
      <c r="G7" s="31" t="s">
        <v>26</v>
      </c>
      <c r="H7" s="26" t="s">
        <v>27</v>
      </c>
      <c r="I7" s="82" t="s">
        <v>28</v>
      </c>
      <c r="J7" s="83" t="s">
        <v>29</v>
      </c>
      <c r="K7" s="80" t="s">
        <v>30</v>
      </c>
      <c r="L7" s="80" t="s">
        <v>31</v>
      </c>
      <c r="M7" s="23" t="s">
        <v>32</v>
      </c>
      <c r="N7" s="81" t="s">
        <v>33</v>
      </c>
    </row>
    <row r="8" s="2" customFormat="1" ht="16" customHeight="1" spans="1:14">
      <c r="A8" s="32" t="s">
        <v>34</v>
      </c>
      <c r="B8" s="33" t="s">
        <v>35</v>
      </c>
      <c r="C8" s="32" t="s">
        <v>36</v>
      </c>
      <c r="D8" s="32" t="s">
        <v>37</v>
      </c>
      <c r="E8" s="34" t="s">
        <v>38</v>
      </c>
      <c r="F8" s="35" t="s">
        <v>39</v>
      </c>
      <c r="G8" s="36">
        <v>630</v>
      </c>
      <c r="H8" s="37">
        <v>40</v>
      </c>
      <c r="I8" s="84">
        <f>G8+H8</f>
        <v>670</v>
      </c>
      <c r="J8" s="126" t="s">
        <v>40</v>
      </c>
      <c r="K8" s="86">
        <f>I8*0.00574</f>
        <v>3.8458</v>
      </c>
      <c r="L8" s="86">
        <f>K8+0.5</f>
        <v>4.3458</v>
      </c>
      <c r="M8" s="87" t="s">
        <v>41</v>
      </c>
      <c r="N8" s="88">
        <f t="shared" ref="N8:N13" si="0">0.7*0.16*0.185</f>
        <v>0.02072</v>
      </c>
    </row>
    <row r="9" s="2" customFormat="1" ht="16" customHeight="1" spans="1:14">
      <c r="A9" s="38"/>
      <c r="B9" s="39"/>
      <c r="C9" s="38"/>
      <c r="D9" s="38"/>
      <c r="E9" s="40"/>
      <c r="F9" s="35" t="s">
        <v>42</v>
      </c>
      <c r="G9" s="36">
        <v>1260</v>
      </c>
      <c r="H9" s="37">
        <v>40</v>
      </c>
      <c r="I9" s="84">
        <f t="shared" ref="I9:I23" si="1">G9+H9</f>
        <v>1300</v>
      </c>
      <c r="J9" s="126" t="s">
        <v>43</v>
      </c>
      <c r="K9" s="86">
        <f t="shared" ref="K9:K19" si="2">I9*0.00574</f>
        <v>7.462</v>
      </c>
      <c r="L9" s="86">
        <f t="shared" ref="L9:L20" si="3">K9+0.5</f>
        <v>7.962</v>
      </c>
      <c r="M9" s="89" t="s">
        <v>44</v>
      </c>
      <c r="N9" s="90">
        <f>0.7*0.26*0.205</f>
        <v>0.03731</v>
      </c>
    </row>
    <row r="10" s="2" customFormat="1" ht="16" customHeight="1" spans="1:14">
      <c r="A10" s="38"/>
      <c r="B10" s="39"/>
      <c r="C10" s="38"/>
      <c r="D10" s="38"/>
      <c r="E10" s="40"/>
      <c r="F10" s="35" t="s">
        <v>45</v>
      </c>
      <c r="G10" s="36">
        <v>945</v>
      </c>
      <c r="H10" s="37">
        <v>40</v>
      </c>
      <c r="I10" s="84">
        <f t="shared" si="1"/>
        <v>985</v>
      </c>
      <c r="J10" s="126" t="s">
        <v>46</v>
      </c>
      <c r="K10" s="86">
        <f t="shared" si="2"/>
        <v>5.6539</v>
      </c>
      <c r="L10" s="86">
        <f t="shared" si="3"/>
        <v>6.1539</v>
      </c>
      <c r="M10" s="87" t="s">
        <v>41</v>
      </c>
      <c r="N10" s="88">
        <f t="shared" si="0"/>
        <v>0.02072</v>
      </c>
    </row>
    <row r="11" s="2" customFormat="1" ht="16" customHeight="1" spans="1:14">
      <c r="A11" s="38"/>
      <c r="B11" s="39"/>
      <c r="C11" s="38"/>
      <c r="D11" s="38"/>
      <c r="E11" s="40"/>
      <c r="F11" s="35" t="s">
        <v>47</v>
      </c>
      <c r="G11" s="36">
        <v>1260</v>
      </c>
      <c r="H11" s="37">
        <v>40</v>
      </c>
      <c r="I11" s="84">
        <f t="shared" si="1"/>
        <v>1300</v>
      </c>
      <c r="J11" s="126" t="s">
        <v>48</v>
      </c>
      <c r="K11" s="86">
        <f t="shared" si="2"/>
        <v>7.462</v>
      </c>
      <c r="L11" s="86">
        <f t="shared" si="3"/>
        <v>7.962</v>
      </c>
      <c r="M11" s="89" t="s">
        <v>44</v>
      </c>
      <c r="N11" s="90">
        <f t="shared" ref="N11:N19" si="4">0.7*0.26*0.205</f>
        <v>0.03731</v>
      </c>
    </row>
    <row r="12" s="2" customFormat="1" ht="16" customHeight="1" spans="1:14">
      <c r="A12" s="32" t="s">
        <v>34</v>
      </c>
      <c r="B12" s="33" t="s">
        <v>49</v>
      </c>
      <c r="C12" s="32" t="s">
        <v>36</v>
      </c>
      <c r="D12" s="32" t="s">
        <v>37</v>
      </c>
      <c r="E12" s="34" t="s">
        <v>50</v>
      </c>
      <c r="F12" s="35" t="s">
        <v>39</v>
      </c>
      <c r="G12" s="36">
        <v>630</v>
      </c>
      <c r="H12" s="37">
        <v>40</v>
      </c>
      <c r="I12" s="84">
        <f t="shared" si="1"/>
        <v>670</v>
      </c>
      <c r="J12" s="126" t="s">
        <v>51</v>
      </c>
      <c r="K12" s="86">
        <f t="shared" si="2"/>
        <v>3.8458</v>
      </c>
      <c r="L12" s="86">
        <f t="shared" si="3"/>
        <v>4.3458</v>
      </c>
      <c r="M12" s="87" t="s">
        <v>41</v>
      </c>
      <c r="N12" s="88">
        <f t="shared" si="0"/>
        <v>0.02072</v>
      </c>
    </row>
    <row r="13" s="2" customFormat="1" ht="16" customHeight="1" spans="1:14">
      <c r="A13" s="38"/>
      <c r="B13" s="39"/>
      <c r="C13" s="38"/>
      <c r="D13" s="38"/>
      <c r="E13" s="40"/>
      <c r="F13" s="35" t="s">
        <v>42</v>
      </c>
      <c r="G13" s="36">
        <v>945</v>
      </c>
      <c r="H13" s="37">
        <v>40</v>
      </c>
      <c r="I13" s="84">
        <f t="shared" si="1"/>
        <v>985</v>
      </c>
      <c r="J13" s="126" t="s">
        <v>52</v>
      </c>
      <c r="K13" s="86">
        <f t="shared" si="2"/>
        <v>5.6539</v>
      </c>
      <c r="L13" s="86">
        <f t="shared" si="3"/>
        <v>6.1539</v>
      </c>
      <c r="M13" s="87" t="s">
        <v>41</v>
      </c>
      <c r="N13" s="88">
        <f t="shared" si="0"/>
        <v>0.02072</v>
      </c>
    </row>
    <row r="14" s="2" customFormat="1" ht="16" customHeight="1" spans="1:14">
      <c r="A14" s="38"/>
      <c r="B14" s="39"/>
      <c r="C14" s="38"/>
      <c r="D14" s="38"/>
      <c r="E14" s="40"/>
      <c r="F14" s="35" t="s">
        <v>45</v>
      </c>
      <c r="G14" s="36">
        <v>1260</v>
      </c>
      <c r="H14" s="37">
        <v>40</v>
      </c>
      <c r="I14" s="84">
        <f t="shared" si="1"/>
        <v>1300</v>
      </c>
      <c r="J14" s="126" t="s">
        <v>53</v>
      </c>
      <c r="K14" s="86">
        <f t="shared" si="2"/>
        <v>7.462</v>
      </c>
      <c r="L14" s="86">
        <f t="shared" si="3"/>
        <v>7.962</v>
      </c>
      <c r="M14" s="89" t="s">
        <v>44</v>
      </c>
      <c r="N14" s="90">
        <f t="shared" si="4"/>
        <v>0.03731</v>
      </c>
    </row>
    <row r="15" s="2" customFormat="1" ht="16" customHeight="1" spans="1:14">
      <c r="A15" s="38"/>
      <c r="B15" s="39"/>
      <c r="C15" s="38"/>
      <c r="D15" s="38"/>
      <c r="E15" s="40"/>
      <c r="F15" s="35" t="s">
        <v>47</v>
      </c>
      <c r="G15" s="36">
        <v>1260</v>
      </c>
      <c r="H15" s="37"/>
      <c r="I15" s="84">
        <f t="shared" si="1"/>
        <v>1260</v>
      </c>
      <c r="J15" s="126" t="s">
        <v>54</v>
      </c>
      <c r="K15" s="86">
        <f t="shared" si="2"/>
        <v>7.2324</v>
      </c>
      <c r="L15" s="86">
        <f t="shared" si="3"/>
        <v>7.7324</v>
      </c>
      <c r="M15" s="89" t="s">
        <v>44</v>
      </c>
      <c r="N15" s="90">
        <f t="shared" si="4"/>
        <v>0.03731</v>
      </c>
    </row>
    <row r="16" s="2" customFormat="1" ht="16" customHeight="1" spans="1:14">
      <c r="A16" s="32" t="s">
        <v>34</v>
      </c>
      <c r="B16" s="33" t="s">
        <v>55</v>
      </c>
      <c r="C16" s="32" t="s">
        <v>56</v>
      </c>
      <c r="D16" s="32" t="s">
        <v>37</v>
      </c>
      <c r="E16" s="34" t="s">
        <v>57</v>
      </c>
      <c r="F16" s="35" t="s">
        <v>39</v>
      </c>
      <c r="G16" s="41">
        <v>315</v>
      </c>
      <c r="H16" s="37">
        <v>40</v>
      </c>
      <c r="I16" s="84">
        <f t="shared" si="1"/>
        <v>355</v>
      </c>
      <c r="J16" s="127" t="s">
        <v>58</v>
      </c>
      <c r="K16" s="92">
        <f t="shared" si="2"/>
        <v>2.0377</v>
      </c>
      <c r="L16" s="92">
        <f t="shared" si="3"/>
        <v>2.5377</v>
      </c>
      <c r="M16" s="93" t="s">
        <v>44</v>
      </c>
      <c r="N16" s="94">
        <f t="shared" si="4"/>
        <v>0.03731</v>
      </c>
    </row>
    <row r="17" s="2" customFormat="1" ht="16" customHeight="1" spans="1:14">
      <c r="A17" s="38"/>
      <c r="B17" s="39"/>
      <c r="C17" s="38"/>
      <c r="D17" s="38"/>
      <c r="E17" s="40"/>
      <c r="F17" s="35" t="s">
        <v>42</v>
      </c>
      <c r="G17" s="41">
        <v>630</v>
      </c>
      <c r="H17" s="37">
        <v>40</v>
      </c>
      <c r="I17" s="84">
        <f t="shared" si="1"/>
        <v>670</v>
      </c>
      <c r="J17" s="95"/>
      <c r="K17" s="96"/>
      <c r="L17" s="96"/>
      <c r="M17" s="97"/>
      <c r="N17" s="98"/>
    </row>
    <row r="18" s="2" customFormat="1" ht="16" customHeight="1" spans="1:14">
      <c r="A18" s="38"/>
      <c r="B18" s="39"/>
      <c r="C18" s="38"/>
      <c r="D18" s="38"/>
      <c r="E18" s="40"/>
      <c r="F18" s="35" t="s">
        <v>45</v>
      </c>
      <c r="G18" s="41">
        <v>630</v>
      </c>
      <c r="H18" s="37">
        <v>40</v>
      </c>
      <c r="I18" s="84">
        <f t="shared" si="1"/>
        <v>670</v>
      </c>
      <c r="J18" s="95"/>
      <c r="K18" s="96"/>
      <c r="L18" s="96"/>
      <c r="M18" s="97"/>
      <c r="N18" s="98"/>
    </row>
    <row r="19" s="2" customFormat="1" ht="16" customHeight="1" spans="1:14">
      <c r="A19" s="38"/>
      <c r="B19" s="39"/>
      <c r="C19" s="38"/>
      <c r="D19" s="38"/>
      <c r="E19" s="40"/>
      <c r="F19" s="35" t="s">
        <v>47</v>
      </c>
      <c r="G19" s="41">
        <v>315</v>
      </c>
      <c r="H19" s="37">
        <v>40</v>
      </c>
      <c r="I19" s="84">
        <f t="shared" si="1"/>
        <v>355</v>
      </c>
      <c r="J19" s="99"/>
      <c r="K19" s="100"/>
      <c r="L19" s="100"/>
      <c r="M19" s="101"/>
      <c r="N19" s="102"/>
    </row>
    <row r="20" s="2" customFormat="1" ht="16" customHeight="1" spans="1:14">
      <c r="A20" s="42" t="s">
        <v>34</v>
      </c>
      <c r="B20" s="43" t="s">
        <v>59</v>
      </c>
      <c r="C20" s="42" t="s">
        <v>60</v>
      </c>
      <c r="D20" s="42" t="s">
        <v>37</v>
      </c>
      <c r="E20" s="44" t="s">
        <v>61</v>
      </c>
      <c r="F20" s="45" t="s">
        <v>39</v>
      </c>
      <c r="G20" s="46">
        <v>1575</v>
      </c>
      <c r="H20" s="47">
        <v>50</v>
      </c>
      <c r="I20" s="103">
        <f t="shared" si="1"/>
        <v>1625</v>
      </c>
      <c r="J20" s="128" t="s">
        <v>62</v>
      </c>
      <c r="K20" s="105">
        <f>(I20+I21)*0.00484</f>
        <v>21.8284</v>
      </c>
      <c r="L20" s="105">
        <f t="shared" si="3"/>
        <v>22.3284</v>
      </c>
      <c r="M20" s="106" t="s">
        <v>44</v>
      </c>
      <c r="N20" s="107">
        <f>0.7*0.26*0.205</f>
        <v>0.03731</v>
      </c>
    </row>
    <row r="21" s="2" customFormat="1" ht="16" customHeight="1" spans="1:14">
      <c r="A21" s="48"/>
      <c r="B21" s="49"/>
      <c r="C21" s="48"/>
      <c r="D21" s="48"/>
      <c r="E21" s="50"/>
      <c r="F21" s="45" t="s">
        <v>42</v>
      </c>
      <c r="G21" s="46">
        <v>2835</v>
      </c>
      <c r="H21" s="47">
        <v>50</v>
      </c>
      <c r="I21" s="103">
        <f t="shared" si="1"/>
        <v>2885</v>
      </c>
      <c r="J21" s="108"/>
      <c r="K21" s="109"/>
      <c r="L21" s="109"/>
      <c r="M21" s="110"/>
      <c r="N21" s="111"/>
    </row>
    <row r="22" s="2" customFormat="1" ht="16" customHeight="1" spans="1:14">
      <c r="A22" s="48"/>
      <c r="B22" s="49"/>
      <c r="C22" s="48"/>
      <c r="D22" s="48"/>
      <c r="E22" s="50"/>
      <c r="F22" s="45" t="s">
        <v>45</v>
      </c>
      <c r="G22" s="46">
        <v>2835</v>
      </c>
      <c r="H22" s="47">
        <v>50</v>
      </c>
      <c r="I22" s="103">
        <f t="shared" si="1"/>
        <v>2885</v>
      </c>
      <c r="J22" s="129" t="s">
        <v>63</v>
      </c>
      <c r="K22" s="105">
        <f>(I22+I23)*0.00484+3</f>
        <v>30.9268</v>
      </c>
      <c r="L22" s="105">
        <f>K22+0.5</f>
        <v>31.4268</v>
      </c>
      <c r="M22" s="106" t="s">
        <v>44</v>
      </c>
      <c r="N22" s="107">
        <f>0.7*0.26*0.205</f>
        <v>0.03731</v>
      </c>
    </row>
    <row r="23" s="2" customFormat="1" ht="16" customHeight="1" spans="1:14">
      <c r="A23" s="48"/>
      <c r="B23" s="49"/>
      <c r="C23" s="48"/>
      <c r="D23" s="48"/>
      <c r="E23" s="50"/>
      <c r="F23" s="45" t="s">
        <v>47</v>
      </c>
      <c r="G23" s="51">
        <v>2835</v>
      </c>
      <c r="H23" s="47">
        <v>50</v>
      </c>
      <c r="I23" s="103">
        <f t="shared" si="1"/>
        <v>2885</v>
      </c>
      <c r="J23" s="113"/>
      <c r="K23" s="114"/>
      <c r="L23" s="114"/>
      <c r="M23" s="115"/>
      <c r="N23" s="116"/>
    </row>
    <row r="24" s="2" customFormat="1" ht="16" customHeight="1" spans="1:14">
      <c r="A24" s="52" t="s">
        <v>34</v>
      </c>
      <c r="B24" s="53"/>
      <c r="C24" s="52"/>
      <c r="D24" s="52"/>
      <c r="E24" s="54" t="s">
        <v>64</v>
      </c>
      <c r="F24" s="55"/>
      <c r="G24" s="56">
        <v>19776</v>
      </c>
      <c r="H24" s="37">
        <v>300</v>
      </c>
      <c r="I24" s="117">
        <f t="shared" ref="I24:I43" si="5">G24+H24</f>
        <v>20076</v>
      </c>
      <c r="J24" s="118"/>
      <c r="K24" s="114"/>
      <c r="L24" s="114"/>
      <c r="M24" s="115"/>
      <c r="N24" s="116"/>
    </row>
    <row r="25" s="2" customFormat="1" ht="16" customHeight="1" spans="1:14">
      <c r="A25" s="57"/>
      <c r="B25" s="58"/>
      <c r="C25" s="57"/>
      <c r="D25" s="57"/>
      <c r="E25" s="59"/>
      <c r="F25" s="60"/>
      <c r="G25" s="61"/>
      <c r="H25" s="62"/>
      <c r="I25" s="119"/>
      <c r="J25" s="120" t="s">
        <v>65</v>
      </c>
      <c r="K25" s="121">
        <f>SUM(K8:K23)</f>
        <v>103.4107</v>
      </c>
      <c r="L25" s="121">
        <f>SUM(L8:L23)</f>
        <v>108.9107</v>
      </c>
      <c r="M25" s="121"/>
      <c r="N25" s="121">
        <f>SUM(N8:N23)</f>
        <v>0.34405</v>
      </c>
    </row>
    <row r="26" s="2" customFormat="1" ht="16" customHeight="1" spans="1:14">
      <c r="A26" s="57"/>
      <c r="B26" s="58"/>
      <c r="C26" s="57"/>
      <c r="D26" s="57"/>
      <c r="E26" s="59"/>
      <c r="F26" s="60"/>
      <c r="G26" s="61"/>
      <c r="H26" s="62"/>
      <c r="I26" s="119"/>
      <c r="J26" s="120"/>
      <c r="K26" s="121"/>
      <c r="L26" s="121"/>
      <c r="M26" s="121"/>
      <c r="N26" s="121"/>
    </row>
    <row r="27" s="1" customFormat="1" spans="7:12">
      <c r="G27" s="3"/>
      <c r="H27" s="4"/>
      <c r="J27" s="5"/>
      <c r="K27" s="6"/>
      <c r="L27" s="6"/>
    </row>
    <row r="28" s="2" customFormat="1" ht="16" customHeight="1" spans="1:14">
      <c r="A28" s="63" t="s">
        <v>34</v>
      </c>
      <c r="B28" s="64" t="s">
        <v>35</v>
      </c>
      <c r="C28" s="63" t="s">
        <v>36</v>
      </c>
      <c r="D28" s="63" t="s">
        <v>37</v>
      </c>
      <c r="E28" s="65" t="s">
        <v>38</v>
      </c>
      <c r="F28" s="66" t="s">
        <v>39</v>
      </c>
      <c r="G28" s="67">
        <v>16</v>
      </c>
      <c r="H28" s="68">
        <v>5</v>
      </c>
      <c r="I28" s="68">
        <f t="shared" si="5"/>
        <v>21</v>
      </c>
      <c r="J28" s="126" t="s">
        <v>66</v>
      </c>
      <c r="K28" s="86">
        <f>372*0.00574+0.6</f>
        <v>2.73528</v>
      </c>
      <c r="L28" s="122">
        <f>K28+0.5</f>
        <v>3.23528</v>
      </c>
      <c r="M28" s="106" t="s">
        <v>44</v>
      </c>
      <c r="N28" s="107">
        <f>0.7*0.26*0.205</f>
        <v>0.03731</v>
      </c>
    </row>
    <row r="29" s="2" customFormat="1" ht="16" customHeight="1" spans="1:14">
      <c r="A29" s="63"/>
      <c r="B29" s="64"/>
      <c r="C29" s="63"/>
      <c r="D29" s="63"/>
      <c r="E29" s="65"/>
      <c r="F29" s="66" t="s">
        <v>42</v>
      </c>
      <c r="G29" s="67">
        <v>32</v>
      </c>
      <c r="H29" s="68">
        <v>5</v>
      </c>
      <c r="I29" s="68">
        <f t="shared" si="5"/>
        <v>37</v>
      </c>
      <c r="J29" s="85"/>
      <c r="K29" s="86"/>
      <c r="L29" s="122"/>
      <c r="M29" s="115"/>
      <c r="N29" s="116"/>
    </row>
    <row r="30" s="2" customFormat="1" ht="16" customHeight="1" spans="1:14">
      <c r="A30" s="63"/>
      <c r="B30" s="64"/>
      <c r="C30" s="63"/>
      <c r="D30" s="63"/>
      <c r="E30" s="65"/>
      <c r="F30" s="66" t="s">
        <v>45</v>
      </c>
      <c r="G30" s="67">
        <v>24</v>
      </c>
      <c r="H30" s="68">
        <v>5</v>
      </c>
      <c r="I30" s="68">
        <f t="shared" si="5"/>
        <v>29</v>
      </c>
      <c r="J30" s="85"/>
      <c r="K30" s="86"/>
      <c r="L30" s="122"/>
      <c r="M30" s="115"/>
      <c r="N30" s="116"/>
    </row>
    <row r="31" s="2" customFormat="1" ht="16" customHeight="1" spans="1:14">
      <c r="A31" s="63"/>
      <c r="B31" s="64"/>
      <c r="C31" s="63"/>
      <c r="D31" s="63"/>
      <c r="E31" s="65"/>
      <c r="F31" s="66" t="s">
        <v>47</v>
      </c>
      <c r="G31" s="67">
        <v>32</v>
      </c>
      <c r="H31" s="68">
        <v>5</v>
      </c>
      <c r="I31" s="68">
        <f t="shared" si="5"/>
        <v>37</v>
      </c>
      <c r="J31" s="85"/>
      <c r="K31" s="86"/>
      <c r="L31" s="122"/>
      <c r="M31" s="115"/>
      <c r="N31" s="116"/>
    </row>
    <row r="32" s="2" customFormat="1" ht="16" customHeight="1" spans="1:14">
      <c r="A32" s="63" t="s">
        <v>34</v>
      </c>
      <c r="B32" s="64" t="s">
        <v>49</v>
      </c>
      <c r="C32" s="63" t="s">
        <v>36</v>
      </c>
      <c r="D32" s="63" t="s">
        <v>37</v>
      </c>
      <c r="E32" s="65" t="s">
        <v>50</v>
      </c>
      <c r="F32" s="66" t="s">
        <v>39</v>
      </c>
      <c r="G32" s="67">
        <v>16</v>
      </c>
      <c r="H32" s="68">
        <v>5</v>
      </c>
      <c r="I32" s="68">
        <f t="shared" si="5"/>
        <v>21</v>
      </c>
      <c r="J32" s="85"/>
      <c r="K32" s="86"/>
      <c r="L32" s="122"/>
      <c r="M32" s="115"/>
      <c r="N32" s="116"/>
    </row>
    <row r="33" s="2" customFormat="1" ht="16" customHeight="1" spans="1:14">
      <c r="A33" s="63"/>
      <c r="B33" s="64"/>
      <c r="C33" s="63"/>
      <c r="D33" s="63"/>
      <c r="E33" s="65"/>
      <c r="F33" s="66" t="s">
        <v>42</v>
      </c>
      <c r="G33" s="67">
        <v>32</v>
      </c>
      <c r="H33" s="68">
        <v>5</v>
      </c>
      <c r="I33" s="68">
        <f t="shared" si="5"/>
        <v>37</v>
      </c>
      <c r="J33" s="85"/>
      <c r="K33" s="86"/>
      <c r="L33" s="122"/>
      <c r="M33" s="115"/>
      <c r="N33" s="116"/>
    </row>
    <row r="34" s="2" customFormat="1" ht="16" customHeight="1" spans="1:14">
      <c r="A34" s="63"/>
      <c r="B34" s="64"/>
      <c r="C34" s="63"/>
      <c r="D34" s="63"/>
      <c r="E34" s="65"/>
      <c r="F34" s="66" t="s">
        <v>45</v>
      </c>
      <c r="G34" s="67">
        <v>24</v>
      </c>
      <c r="H34" s="68">
        <v>5</v>
      </c>
      <c r="I34" s="68">
        <f t="shared" si="5"/>
        <v>29</v>
      </c>
      <c r="J34" s="85"/>
      <c r="K34" s="86"/>
      <c r="L34" s="122"/>
      <c r="M34" s="115"/>
      <c r="N34" s="116"/>
    </row>
    <row r="35" s="2" customFormat="1" ht="16" customHeight="1" spans="1:15">
      <c r="A35" s="63"/>
      <c r="B35" s="64"/>
      <c r="C35" s="63"/>
      <c r="D35" s="63"/>
      <c r="E35" s="65"/>
      <c r="F35" s="66" t="s">
        <v>47</v>
      </c>
      <c r="G35" s="67">
        <v>32</v>
      </c>
      <c r="H35" s="68">
        <v>5</v>
      </c>
      <c r="I35" s="68">
        <f t="shared" si="5"/>
        <v>37</v>
      </c>
      <c r="J35" s="85"/>
      <c r="K35" s="86"/>
      <c r="L35" s="122"/>
      <c r="M35" s="115"/>
      <c r="N35" s="116"/>
      <c r="O35" s="2" t="s">
        <v>67</v>
      </c>
    </row>
    <row r="36" s="2" customFormat="1" ht="16" customHeight="1" spans="1:14">
      <c r="A36" s="63" t="s">
        <v>34</v>
      </c>
      <c r="B36" s="64" t="s">
        <v>55</v>
      </c>
      <c r="C36" s="63" t="s">
        <v>56</v>
      </c>
      <c r="D36" s="63" t="s">
        <v>37</v>
      </c>
      <c r="E36" s="65" t="s">
        <v>57</v>
      </c>
      <c r="F36" s="66" t="s">
        <v>39</v>
      </c>
      <c r="G36" s="67">
        <v>16</v>
      </c>
      <c r="H36" s="68">
        <v>5</v>
      </c>
      <c r="I36" s="68">
        <f t="shared" si="5"/>
        <v>21</v>
      </c>
      <c r="J36" s="85"/>
      <c r="K36" s="86"/>
      <c r="L36" s="122"/>
      <c r="M36" s="115"/>
      <c r="N36" s="116"/>
    </row>
    <row r="37" s="2" customFormat="1" ht="16" customHeight="1" spans="1:14">
      <c r="A37" s="63"/>
      <c r="B37" s="64"/>
      <c r="C37" s="63"/>
      <c r="D37" s="63"/>
      <c r="E37" s="65"/>
      <c r="F37" s="66" t="s">
        <v>42</v>
      </c>
      <c r="G37" s="67">
        <v>32</v>
      </c>
      <c r="H37" s="68">
        <v>5</v>
      </c>
      <c r="I37" s="68">
        <f t="shared" si="5"/>
        <v>37</v>
      </c>
      <c r="J37" s="85"/>
      <c r="K37" s="86"/>
      <c r="L37" s="123"/>
      <c r="M37" s="115"/>
      <c r="N37" s="116"/>
    </row>
    <row r="38" s="2" customFormat="1" ht="16" customHeight="1" spans="1:14">
      <c r="A38" s="63"/>
      <c r="B38" s="64"/>
      <c r="C38" s="63"/>
      <c r="D38" s="63"/>
      <c r="E38" s="65"/>
      <c r="F38" s="66" t="s">
        <v>45</v>
      </c>
      <c r="G38" s="67">
        <v>24</v>
      </c>
      <c r="H38" s="68">
        <v>5</v>
      </c>
      <c r="I38" s="68">
        <f t="shared" si="5"/>
        <v>29</v>
      </c>
      <c r="J38" s="85"/>
      <c r="K38" s="86"/>
      <c r="L38" s="123"/>
      <c r="M38" s="115"/>
      <c r="N38" s="116"/>
    </row>
    <row r="39" s="2" customFormat="1" ht="16" customHeight="1" spans="1:14">
      <c r="A39" s="63"/>
      <c r="B39" s="64"/>
      <c r="C39" s="63"/>
      <c r="D39" s="63"/>
      <c r="E39" s="65"/>
      <c r="F39" s="66" t="s">
        <v>47</v>
      </c>
      <c r="G39" s="67">
        <v>32</v>
      </c>
      <c r="H39" s="68">
        <v>5</v>
      </c>
      <c r="I39" s="68">
        <f t="shared" si="5"/>
        <v>37</v>
      </c>
      <c r="J39" s="85"/>
      <c r="K39" s="86"/>
      <c r="L39" s="123"/>
      <c r="M39" s="115"/>
      <c r="N39" s="116"/>
    </row>
    <row r="40" s="2" customFormat="1" ht="16" customHeight="1" spans="1:14">
      <c r="A40" s="63" t="s">
        <v>34</v>
      </c>
      <c r="B40" s="64" t="s">
        <v>59</v>
      </c>
      <c r="C40" s="63" t="s">
        <v>60</v>
      </c>
      <c r="D40" s="63" t="s">
        <v>37</v>
      </c>
      <c r="E40" s="65" t="s">
        <v>61</v>
      </c>
      <c r="F40" s="66" t="s">
        <v>39</v>
      </c>
      <c r="G40" s="67">
        <v>16</v>
      </c>
      <c r="H40" s="68">
        <v>5</v>
      </c>
      <c r="I40" s="68">
        <f t="shared" si="5"/>
        <v>21</v>
      </c>
      <c r="J40" s="85"/>
      <c r="K40" s="86"/>
      <c r="L40" s="123"/>
      <c r="M40" s="115"/>
      <c r="N40" s="116"/>
    </row>
    <row r="41" s="2" customFormat="1" ht="16" customHeight="1" spans="1:14">
      <c r="A41" s="63"/>
      <c r="B41" s="64"/>
      <c r="C41" s="63"/>
      <c r="D41" s="63"/>
      <c r="E41" s="65"/>
      <c r="F41" s="66" t="s">
        <v>42</v>
      </c>
      <c r="G41" s="67">
        <v>32</v>
      </c>
      <c r="H41" s="68">
        <v>5</v>
      </c>
      <c r="I41" s="68">
        <f t="shared" si="5"/>
        <v>37</v>
      </c>
      <c r="J41" s="124"/>
      <c r="K41" s="125"/>
      <c r="L41" s="123"/>
      <c r="M41" s="115"/>
      <c r="N41" s="116"/>
    </row>
    <row r="42" s="2" customFormat="1" ht="16" customHeight="1" spans="1:14">
      <c r="A42" s="63"/>
      <c r="B42" s="64"/>
      <c r="C42" s="63"/>
      <c r="D42" s="63"/>
      <c r="E42" s="65"/>
      <c r="F42" s="66" t="s">
        <v>45</v>
      </c>
      <c r="G42" s="67">
        <v>24</v>
      </c>
      <c r="H42" s="68">
        <v>5</v>
      </c>
      <c r="I42" s="68">
        <f t="shared" si="5"/>
        <v>29</v>
      </c>
      <c r="J42" s="85"/>
      <c r="K42" s="86"/>
      <c r="L42" s="123"/>
      <c r="M42" s="115"/>
      <c r="N42" s="116"/>
    </row>
    <row r="43" s="2" customFormat="1" ht="16" customHeight="1" spans="1:14">
      <c r="A43" s="63"/>
      <c r="B43" s="64"/>
      <c r="C43" s="63"/>
      <c r="D43" s="63"/>
      <c r="E43" s="65"/>
      <c r="F43" s="66" t="s">
        <v>47</v>
      </c>
      <c r="G43" s="67">
        <v>32</v>
      </c>
      <c r="H43" s="68">
        <v>5</v>
      </c>
      <c r="I43" s="68">
        <f t="shared" si="5"/>
        <v>37</v>
      </c>
      <c r="J43" s="124"/>
      <c r="K43" s="125"/>
      <c r="L43" s="123"/>
      <c r="M43" s="110"/>
      <c r="N43" s="111"/>
    </row>
  </sheetData>
  <mergeCells count="64">
    <mergeCell ref="A1:M1"/>
    <mergeCell ref="A2:M2"/>
    <mergeCell ref="F3:G3"/>
    <mergeCell ref="F4:N4"/>
    <mergeCell ref="A8:A11"/>
    <mergeCell ref="A12:A15"/>
    <mergeCell ref="A16:A19"/>
    <mergeCell ref="A20:A23"/>
    <mergeCell ref="A28:A31"/>
    <mergeCell ref="A32:A35"/>
    <mergeCell ref="A36:A39"/>
    <mergeCell ref="A40:A43"/>
    <mergeCell ref="B8:B11"/>
    <mergeCell ref="B12:B15"/>
    <mergeCell ref="B16:B19"/>
    <mergeCell ref="B20:B23"/>
    <mergeCell ref="B28:B31"/>
    <mergeCell ref="B32:B35"/>
    <mergeCell ref="B36:B39"/>
    <mergeCell ref="B40:B43"/>
    <mergeCell ref="C8:C11"/>
    <mergeCell ref="C12:C15"/>
    <mergeCell ref="C16:C19"/>
    <mergeCell ref="C20:C23"/>
    <mergeCell ref="C28:C31"/>
    <mergeCell ref="C32:C35"/>
    <mergeCell ref="C36:C39"/>
    <mergeCell ref="C40:C43"/>
    <mergeCell ref="D8:D11"/>
    <mergeCell ref="D12:D15"/>
    <mergeCell ref="D16:D19"/>
    <mergeCell ref="D20:D23"/>
    <mergeCell ref="D28:D31"/>
    <mergeCell ref="D32:D35"/>
    <mergeCell ref="D36:D39"/>
    <mergeCell ref="D40:D43"/>
    <mergeCell ref="E8:E11"/>
    <mergeCell ref="E12:E15"/>
    <mergeCell ref="E16:E19"/>
    <mergeCell ref="E20:E23"/>
    <mergeCell ref="E28:E31"/>
    <mergeCell ref="E32:E35"/>
    <mergeCell ref="E36:E39"/>
    <mergeCell ref="E40:E43"/>
    <mergeCell ref="J16:J19"/>
    <mergeCell ref="J20:J21"/>
    <mergeCell ref="J22:J24"/>
    <mergeCell ref="J28:J43"/>
    <mergeCell ref="K16:K19"/>
    <mergeCell ref="K20:K21"/>
    <mergeCell ref="K22:K24"/>
    <mergeCell ref="K28:K43"/>
    <mergeCell ref="L16:L19"/>
    <mergeCell ref="L20:L21"/>
    <mergeCell ref="L22:L24"/>
    <mergeCell ref="L28:L43"/>
    <mergeCell ref="M16:M19"/>
    <mergeCell ref="M20:M21"/>
    <mergeCell ref="M22:M24"/>
    <mergeCell ref="M28:M43"/>
    <mergeCell ref="N16:N19"/>
    <mergeCell ref="N20:N21"/>
    <mergeCell ref="N22:N24"/>
    <mergeCell ref="N28:N43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FT08159单ZCH95189P-CSSH18019192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2025-12-18T05:49:10Z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