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Sheet1!$A$7:$K$27</definedName>
    <definedName name="Ext">[1]LUT!$G$2</definedName>
    <definedName name="Gender">[1]LUT!$I$1:$BI$1</definedName>
    <definedName name="_xlnm.Print_Area" localSheetId="0">Sheet1!$A$1:$L$25</definedName>
  </definedNames>
  <calcPr calcId="144525"/>
</workbook>
</file>

<file path=xl/sharedStrings.xml><?xml version="1.0" encoding="utf-8"?>
<sst xmlns="http://schemas.openxmlformats.org/spreadsheetml/2006/main" count="90" uniqueCount="62">
  <si>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</si>
  <si>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</si>
  <si>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</si>
  <si>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</si>
  <si>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中通快运：800186328599</t>
  </si>
  <si>
    <t xml:space="preserve">收件地址：钱海军，18658516161，浙江省绍兴市柯桥区万和工业园纯清针纺2楼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</si>
  <si>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</si>
  <si>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</si>
  <si>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</si>
  <si>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</si>
  <si>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</si>
  <si>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</si>
  <si>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</si>
  <si>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</si>
  <si>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</si>
  <si>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</si>
  <si>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</si>
  <si>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</si>
  <si>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</si>
  <si>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</si>
  <si>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</si>
  <si>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</si>
  <si>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</si>
  <si>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</si>
  <si>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</si>
  <si>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</si>
  <si>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</si>
  <si>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</si>
  <si>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</si>
  <si>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QNSLEFT123</t>
  </si>
  <si>
    <t>LTLOP24003-最新黑色吊绳（80%cotton bci 20%recycled pes）-32CM，9000</t>
  </si>
  <si>
    <t>JDZ26-019-TOP PALMA BLACK 款</t>
  </si>
  <si>
    <t>21*37*30</t>
  </si>
  <si>
    <t>QNSLEFT124</t>
  </si>
  <si>
    <t>LTLOP24003-最新黑色吊绳（80%cotton bci 20%recycled pes）-32CM，14900</t>
  </si>
  <si>
    <t>JDZ26-020-TOP PALMA AOP 款</t>
  </si>
  <si>
    <t>30*37*30</t>
  </si>
  <si>
    <t>QNSLEFT125</t>
  </si>
  <si>
    <t>LTLOP24003-最新黑色吊绳（80%cotton bci 20%recycled pes）-32CM，15872</t>
  </si>
  <si>
    <t>JDZ26-021-LEGGING AFRICA BLACK 款</t>
  </si>
  <si>
    <t>QNSLEFT126</t>
  </si>
  <si>
    <t>LTLOP24003-最新黑色吊绳（80%cotton bci 20%recycled pes）-32CM，18800</t>
  </si>
  <si>
    <t>JDZ26-022-LEGGING AFRICA AOP 款</t>
  </si>
  <si>
    <t>QNSLEFT128</t>
  </si>
  <si>
    <t>LTLOP24003-最新黑色吊绳（80%cotton bci 20%recycled pes）-32CM，35000，分3万+5000</t>
  </si>
  <si>
    <t>JDZ26-002-1 TANK MARGOT 款</t>
  </si>
  <si>
    <t>40*40*30</t>
  </si>
  <si>
    <t>21*37*15</t>
  </si>
  <si>
    <t>QNSLEFT129</t>
  </si>
  <si>
    <t>LTLOP24003-最新黑色吊绳（80%cotton bci 20%recycled pes）-32CM，58000，分3万+28000</t>
  </si>
  <si>
    <t>JDZ26-003-1/-2 LEGGING JOSIE 款</t>
  </si>
  <si>
    <t>QNSLEFT130</t>
  </si>
  <si>
    <t>LTLOP24003-最新黑色吊绳（80%cotton bci 20%recycled pes）-32CM，48000，分3万+18000</t>
  </si>
  <si>
    <t>JDZ26-006-1/006-2 CYCLIST JU 款</t>
  </si>
  <si>
    <t>QNSLEFT131</t>
  </si>
  <si>
    <t>JDZ26-007-1/007-2 HOT PANT DIANA 款</t>
  </si>
  <si>
    <t>QNSLEFT132</t>
  </si>
  <si>
    <t>JDZ25-059-3 SHORT ALISSON 款</t>
  </si>
  <si>
    <t>QNSLEFT133</t>
  </si>
  <si>
    <t>LTLOP24003-最新黑色吊绳（80%cotton bci 20%recycled pes）-32CM，45000，分3万+15000</t>
  </si>
  <si>
    <t>JDZ26-016/016-1 BRA ISABELLA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</si>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</sst>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2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0"/>
      <name val="Arial"/>
      <family val="2"/>
      <charset val="0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6" borderId="6" applyNumberFormat="0" applyAlignment="0" applyProtection="0">
      <alignment vertical="center"/>
    </xf>
    <xf numFmtId="0" fontId="30" fillId="7" borderId="8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38" fillId="0" borderId="0"/>
    <xf numFmtId="0" fontId="39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2" borderId="0" xfId="0" applyFont="1" applyFill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 shrinkToFi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7" fillId="0" borderId="1" xfId="0" applyFont="1" applyFill="1" applyBorder="1" applyAlignment="1" applyProtection="1">
      <alignment horizontal="center" vertical="center" wrapText="1" shrinkToFit="1"/>
    </xf>
    <xf numFmtId="0" fontId="18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view="pageBreakPreview" zoomScale="115" zoomScaleNormal="100" workbookViewId="0">
      <selection activeCell="L23" sqref="L9:L23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2" width="8.88333333333333" style="7" customWidth="1"/>
    <col min="13" max="16384" width="18" style="4"/>
  </cols>
  <sheetData>
    <row r="1" spans="1:12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  <c r="L1" s="6"/>
    </row>
    <row r="2" spans="1:12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  <c r="L2" s="6"/>
    </row>
    <row r="3" ht="15" spans="1:12">
      <c r="A3" s="9" t="s">
        <v>2</v>
      </c>
      <c r="B3" s="9"/>
      <c r="C3" s="9"/>
      <c r="D3" s="10">
        <v>46096</v>
      </c>
      <c r="E3" s="10"/>
      <c r="F3" s="10"/>
      <c r="G3" s="10"/>
      <c r="H3" s="10"/>
      <c r="I3" s="10"/>
      <c r="J3" s="10"/>
      <c r="K3" s="10"/>
      <c r="L3" s="10"/>
    </row>
    <row r="4" ht="20" customHeight="1" spans="1:12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  <c r="L4" s="13"/>
    </row>
    <row r="5" s="1" customFormat="1" ht="34.5" customHeight="1" spans="1:12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  <c r="L5" s="13"/>
    </row>
    <row r="6" s="2" customFormat="1" ht="15" spans="1:12">
      <c r="A6" s="1"/>
      <c r="B6" s="1"/>
      <c r="C6" s="1"/>
      <c r="D6" s="15"/>
      <c r="E6" s="16"/>
      <c r="F6" s="15"/>
      <c r="G6" s="15"/>
      <c r="H6" s="15"/>
      <c r="I6" s="15"/>
      <c r="J6" s="15"/>
      <c r="K6" s="15"/>
      <c r="L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21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0" t="s">
        <v>26</v>
      </c>
      <c r="K8" s="28" t="s">
        <v>27</v>
      </c>
      <c r="L8" s="28" t="s">
        <v>28</v>
      </c>
    </row>
    <row r="9" s="4" customFormat="1" ht="49" customHeight="1" spans="1:12">
      <c r="A9" s="29" t="s">
        <v>29</v>
      </c>
      <c r="B9" s="29" t="s">
        <v>30</v>
      </c>
      <c r="C9" s="30" t="s">
        <v>31</v>
      </c>
      <c r="D9" s="31">
        <v>9000</v>
      </c>
      <c r="E9" s="32">
        <f>+D9*0.05</f>
        <v>450</v>
      </c>
      <c r="F9" s="32">
        <f>+D9+E9</f>
        <v>9450</v>
      </c>
      <c r="G9" s="33">
        <v>1</v>
      </c>
      <c r="H9" s="34">
        <f>I9-0.4</f>
        <v>4.34</v>
      </c>
      <c r="I9" s="41">
        <v>4.74</v>
      </c>
      <c r="J9" s="41" t="s">
        <v>32</v>
      </c>
      <c r="K9" s="34">
        <v>0.023</v>
      </c>
      <c r="L9" s="34">
        <f t="shared" ref="L9:L13" si="0">I9*G9</f>
        <v>4.74</v>
      </c>
    </row>
    <row r="10" s="4" customFormat="1" ht="60" customHeight="1" spans="1:12">
      <c r="A10" s="29" t="s">
        <v>33</v>
      </c>
      <c r="B10" s="29" t="s">
        <v>34</v>
      </c>
      <c r="C10" s="30" t="s">
        <v>35</v>
      </c>
      <c r="D10" s="33">
        <v>14900</v>
      </c>
      <c r="E10" s="32">
        <f t="shared" ref="E10:E13" si="1">D10*0.05</f>
        <v>745</v>
      </c>
      <c r="F10" s="32">
        <f t="shared" ref="F10:F13" si="2">D10+E10</f>
        <v>15645</v>
      </c>
      <c r="G10" s="33">
        <v>1</v>
      </c>
      <c r="H10" s="34">
        <f>I10-0.58</f>
        <v>7.17</v>
      </c>
      <c r="I10" s="41">
        <v>7.75</v>
      </c>
      <c r="J10" s="41" t="s">
        <v>36</v>
      </c>
      <c r="K10" s="34">
        <v>0.033</v>
      </c>
      <c r="L10" s="34">
        <f t="shared" si="0"/>
        <v>7.75</v>
      </c>
    </row>
    <row r="11" s="4" customFormat="1" ht="60" customHeight="1" spans="1:12">
      <c r="A11" s="29" t="s">
        <v>37</v>
      </c>
      <c r="B11" s="29" t="s">
        <v>38</v>
      </c>
      <c r="C11" s="30" t="s">
        <v>39</v>
      </c>
      <c r="D11" s="33">
        <v>15872</v>
      </c>
      <c r="E11" s="32">
        <f t="shared" si="1"/>
        <v>793.6</v>
      </c>
      <c r="F11" s="32">
        <f t="shared" si="2"/>
        <v>16665.6</v>
      </c>
      <c r="G11" s="33">
        <v>1</v>
      </c>
      <c r="H11" s="34">
        <f>I11-0.58</f>
        <v>7.68</v>
      </c>
      <c r="I11" s="41">
        <v>8.26</v>
      </c>
      <c r="J11" s="41" t="s">
        <v>36</v>
      </c>
      <c r="K11" s="34">
        <v>0.033</v>
      </c>
      <c r="L11" s="34">
        <f t="shared" si="0"/>
        <v>8.26</v>
      </c>
    </row>
    <row r="12" s="4" customFormat="1" ht="60" customHeight="1" spans="1:12">
      <c r="A12" s="29" t="s">
        <v>40</v>
      </c>
      <c r="B12" s="29" t="s">
        <v>41</v>
      </c>
      <c r="C12" s="30" t="s">
        <v>42</v>
      </c>
      <c r="D12" s="33">
        <v>18800</v>
      </c>
      <c r="E12" s="32">
        <f t="shared" si="1"/>
        <v>940</v>
      </c>
      <c r="F12" s="32">
        <f t="shared" si="2"/>
        <v>19740</v>
      </c>
      <c r="G12" s="33">
        <v>1</v>
      </c>
      <c r="H12" s="34">
        <f>I12-0.58</f>
        <v>9.11</v>
      </c>
      <c r="I12" s="41">
        <v>9.69</v>
      </c>
      <c r="J12" s="41" t="s">
        <v>36</v>
      </c>
      <c r="K12" s="34">
        <v>0.033</v>
      </c>
      <c r="L12" s="34">
        <f t="shared" si="0"/>
        <v>9.69</v>
      </c>
    </row>
    <row r="13" s="4" customFormat="1" ht="60" customHeight="1" spans="1:12">
      <c r="A13" s="29" t="s">
        <v>43</v>
      </c>
      <c r="B13" s="29" t="s">
        <v>44</v>
      </c>
      <c r="C13" s="30" t="s">
        <v>45</v>
      </c>
      <c r="D13" s="33">
        <v>30000</v>
      </c>
      <c r="E13" s="32">
        <f t="shared" si="1"/>
        <v>1500</v>
      </c>
      <c r="F13" s="32">
        <f t="shared" si="2"/>
        <v>31500</v>
      </c>
      <c r="G13" s="33">
        <v>1</v>
      </c>
      <c r="H13" s="34">
        <f t="shared" ref="H13:H16" si="3">I13-0.82</f>
        <v>14.26</v>
      </c>
      <c r="I13" s="41">
        <v>15.08</v>
      </c>
      <c r="J13" s="41" t="s">
        <v>46</v>
      </c>
      <c r="K13" s="34">
        <v>0.048</v>
      </c>
      <c r="L13" s="34">
        <f t="shared" si="0"/>
        <v>15.08</v>
      </c>
    </row>
    <row r="14" s="4" customFormat="1" ht="60" customHeight="1" spans="1:12">
      <c r="A14" s="29" t="s">
        <v>43</v>
      </c>
      <c r="B14" s="29" t="s">
        <v>44</v>
      </c>
      <c r="C14" s="30" t="s">
        <v>45</v>
      </c>
      <c r="D14" s="33">
        <v>5000</v>
      </c>
      <c r="E14" s="32">
        <f t="shared" ref="E14:E17" si="4">D14*0.05</f>
        <v>250</v>
      </c>
      <c r="F14" s="32">
        <f t="shared" ref="F14:F17" si="5">D14+E14</f>
        <v>5250</v>
      </c>
      <c r="G14" s="33">
        <v>1</v>
      </c>
      <c r="H14" s="34">
        <f>I14-0.3</f>
        <v>2.38</v>
      </c>
      <c r="I14" s="41">
        <v>2.68</v>
      </c>
      <c r="J14" s="41" t="s">
        <v>47</v>
      </c>
      <c r="K14" s="34">
        <v>0.012</v>
      </c>
      <c r="L14" s="34">
        <f t="shared" ref="L14:L17" si="6">I14*G14</f>
        <v>2.68</v>
      </c>
    </row>
    <row r="15" s="4" customFormat="1" ht="60" customHeight="1" spans="1:12">
      <c r="A15" s="29" t="s">
        <v>48</v>
      </c>
      <c r="B15" s="29" t="s">
        <v>49</v>
      </c>
      <c r="C15" s="30" t="s">
        <v>50</v>
      </c>
      <c r="D15" s="33">
        <v>30000</v>
      </c>
      <c r="E15" s="32">
        <f t="shared" si="4"/>
        <v>1500</v>
      </c>
      <c r="F15" s="32">
        <f t="shared" si="5"/>
        <v>31500</v>
      </c>
      <c r="G15" s="33">
        <v>1</v>
      </c>
      <c r="H15" s="34">
        <f t="shared" si="3"/>
        <v>14.17</v>
      </c>
      <c r="I15" s="41">
        <v>14.99</v>
      </c>
      <c r="J15" s="41" t="s">
        <v>46</v>
      </c>
      <c r="K15" s="34">
        <v>0.048</v>
      </c>
      <c r="L15" s="34">
        <f t="shared" si="6"/>
        <v>14.99</v>
      </c>
    </row>
    <row r="16" s="4" customFormat="1" ht="60" customHeight="1" spans="1:12">
      <c r="A16" s="29" t="s">
        <v>48</v>
      </c>
      <c r="B16" s="29" t="s">
        <v>49</v>
      </c>
      <c r="C16" s="30" t="s">
        <v>50</v>
      </c>
      <c r="D16" s="33">
        <v>28000</v>
      </c>
      <c r="E16" s="32">
        <f t="shared" si="4"/>
        <v>1400</v>
      </c>
      <c r="F16" s="32">
        <f t="shared" si="5"/>
        <v>29400</v>
      </c>
      <c r="G16" s="33">
        <v>1</v>
      </c>
      <c r="H16" s="34">
        <f t="shared" si="3"/>
        <v>13.52</v>
      </c>
      <c r="I16" s="41">
        <v>14.34</v>
      </c>
      <c r="J16" s="41" t="s">
        <v>46</v>
      </c>
      <c r="K16" s="34">
        <v>0.048</v>
      </c>
      <c r="L16" s="34">
        <f t="shared" si="6"/>
        <v>14.34</v>
      </c>
    </row>
    <row r="17" s="4" customFormat="1" ht="60" customHeight="1" spans="1:12">
      <c r="A17" s="29" t="s">
        <v>51</v>
      </c>
      <c r="B17" s="29" t="s">
        <v>52</v>
      </c>
      <c r="C17" s="30" t="s">
        <v>53</v>
      </c>
      <c r="D17" s="33">
        <v>30000</v>
      </c>
      <c r="E17" s="32">
        <f t="shared" si="4"/>
        <v>1500</v>
      </c>
      <c r="F17" s="32">
        <f t="shared" si="5"/>
        <v>31500</v>
      </c>
      <c r="G17" s="33">
        <v>1</v>
      </c>
      <c r="H17" s="34">
        <f>I17-0.82</f>
        <v>14.36</v>
      </c>
      <c r="I17" s="41">
        <v>15.18</v>
      </c>
      <c r="J17" s="41" t="s">
        <v>46</v>
      </c>
      <c r="K17" s="34">
        <v>0.048</v>
      </c>
      <c r="L17" s="34">
        <f t="shared" si="6"/>
        <v>15.18</v>
      </c>
    </row>
    <row r="18" s="4" customFormat="1" ht="60" customHeight="1" spans="1:12">
      <c r="A18" s="29" t="s">
        <v>51</v>
      </c>
      <c r="B18" s="29" t="s">
        <v>52</v>
      </c>
      <c r="C18" s="30" t="s">
        <v>53</v>
      </c>
      <c r="D18" s="33">
        <v>18000</v>
      </c>
      <c r="E18" s="32">
        <f t="shared" ref="E18:E22" si="7">D18*0.05</f>
        <v>900</v>
      </c>
      <c r="F18" s="32">
        <f t="shared" ref="F18:F22" si="8">D18+E18</f>
        <v>18900</v>
      </c>
      <c r="G18" s="33">
        <v>1</v>
      </c>
      <c r="H18" s="34">
        <f>I18-0.58</f>
        <v>8.74</v>
      </c>
      <c r="I18" s="41">
        <v>9.32</v>
      </c>
      <c r="J18" s="41" t="s">
        <v>36</v>
      </c>
      <c r="K18" s="34">
        <v>0.033</v>
      </c>
      <c r="L18" s="34">
        <f t="shared" ref="L18:L22" si="9">I18*G18</f>
        <v>9.32</v>
      </c>
    </row>
    <row r="19" s="4" customFormat="1" ht="60" customHeight="1" spans="1:12">
      <c r="A19" s="29" t="s">
        <v>54</v>
      </c>
      <c r="B19" s="29" t="s">
        <v>44</v>
      </c>
      <c r="C19" s="30" t="s">
        <v>55</v>
      </c>
      <c r="D19" s="33">
        <v>30000</v>
      </c>
      <c r="E19" s="32">
        <f t="shared" si="7"/>
        <v>1500</v>
      </c>
      <c r="F19" s="32">
        <f t="shared" si="8"/>
        <v>31500</v>
      </c>
      <c r="G19" s="33">
        <v>1</v>
      </c>
      <c r="H19" s="34">
        <f>I19-0.82</f>
        <v>14.18</v>
      </c>
      <c r="I19" s="41">
        <v>15</v>
      </c>
      <c r="J19" s="41" t="s">
        <v>46</v>
      </c>
      <c r="K19" s="34">
        <v>0.048</v>
      </c>
      <c r="L19" s="34">
        <f t="shared" si="9"/>
        <v>15</v>
      </c>
    </row>
    <row r="20" s="4" customFormat="1" ht="60" customHeight="1" spans="1:12">
      <c r="A20" s="29" t="s">
        <v>54</v>
      </c>
      <c r="B20" s="29" t="s">
        <v>44</v>
      </c>
      <c r="C20" s="30" t="s">
        <v>55</v>
      </c>
      <c r="D20" s="33">
        <v>5000</v>
      </c>
      <c r="E20" s="32">
        <f t="shared" si="7"/>
        <v>250</v>
      </c>
      <c r="F20" s="32">
        <f t="shared" si="8"/>
        <v>5250</v>
      </c>
      <c r="G20" s="33">
        <v>1</v>
      </c>
      <c r="H20" s="34">
        <f>I20-0.3</f>
        <v>2.4</v>
      </c>
      <c r="I20" s="41">
        <v>2.7</v>
      </c>
      <c r="J20" s="41" t="s">
        <v>47</v>
      </c>
      <c r="K20" s="34">
        <v>0.012</v>
      </c>
      <c r="L20" s="34">
        <f t="shared" si="9"/>
        <v>2.7</v>
      </c>
    </row>
    <row r="21" s="4" customFormat="1" ht="60" customHeight="1" spans="1:12">
      <c r="A21" s="29" t="s">
        <v>56</v>
      </c>
      <c r="B21" s="29" t="s">
        <v>30</v>
      </c>
      <c r="C21" s="30" t="s">
        <v>57</v>
      </c>
      <c r="D21" s="33">
        <v>9000</v>
      </c>
      <c r="E21" s="32">
        <f t="shared" si="7"/>
        <v>450</v>
      </c>
      <c r="F21" s="32">
        <f t="shared" si="8"/>
        <v>9450</v>
      </c>
      <c r="G21" s="33">
        <v>1</v>
      </c>
      <c r="H21" s="34">
        <f>I21-0.4</f>
        <v>4.42</v>
      </c>
      <c r="I21" s="41">
        <v>4.82</v>
      </c>
      <c r="J21" s="41" t="s">
        <v>32</v>
      </c>
      <c r="K21" s="34">
        <v>0.023</v>
      </c>
      <c r="L21" s="34">
        <f t="shared" si="9"/>
        <v>4.82</v>
      </c>
    </row>
    <row r="22" s="4" customFormat="1" ht="60" customHeight="1" spans="1:12">
      <c r="A22" s="29" t="s">
        <v>58</v>
      </c>
      <c r="B22" s="29" t="s">
        <v>59</v>
      </c>
      <c r="C22" s="30" t="s">
        <v>60</v>
      </c>
      <c r="D22" s="33">
        <v>30000</v>
      </c>
      <c r="E22" s="32">
        <f t="shared" si="7"/>
        <v>1500</v>
      </c>
      <c r="F22" s="32">
        <f t="shared" si="8"/>
        <v>31500</v>
      </c>
      <c r="G22" s="33">
        <v>1</v>
      </c>
      <c r="H22" s="34">
        <f>I22-0.82</f>
        <v>14.32</v>
      </c>
      <c r="I22" s="41">
        <v>15.14</v>
      </c>
      <c r="J22" s="41" t="s">
        <v>46</v>
      </c>
      <c r="K22" s="34">
        <v>0.048</v>
      </c>
      <c r="L22" s="34">
        <f t="shared" si="9"/>
        <v>15.14</v>
      </c>
    </row>
    <row r="23" s="4" customFormat="1" ht="60" customHeight="1" spans="1:12">
      <c r="A23" s="29" t="s">
        <v>58</v>
      </c>
      <c r="B23" s="29" t="s">
        <v>59</v>
      </c>
      <c r="C23" s="30" t="s">
        <v>60</v>
      </c>
      <c r="D23" s="33">
        <v>15000</v>
      </c>
      <c r="E23" s="32">
        <f>D23*0.05</f>
        <v>750</v>
      </c>
      <c r="F23" s="32">
        <f>D23+E23</f>
        <v>15750</v>
      </c>
      <c r="G23" s="33">
        <v>1</v>
      </c>
      <c r="H23" s="34">
        <f>I23-0.58</f>
        <v>7.3</v>
      </c>
      <c r="I23" s="41">
        <v>7.88</v>
      </c>
      <c r="J23" s="41" t="s">
        <v>36</v>
      </c>
      <c r="K23" s="34">
        <v>0.033</v>
      </c>
      <c r="L23" s="34">
        <f>I23*G23</f>
        <v>7.88</v>
      </c>
    </row>
    <row r="24" s="4" customFormat="1" ht="42" customHeight="1" spans="1:12">
      <c r="A24" s="30"/>
      <c r="B24" s="30"/>
      <c r="C24" s="35"/>
      <c r="D24" s="36"/>
      <c r="E24" s="32"/>
      <c r="F24" s="32"/>
      <c r="G24" s="34"/>
      <c r="H24" s="34"/>
      <c r="I24" s="42"/>
      <c r="J24" s="42"/>
      <c r="K24" s="42"/>
      <c r="L24" s="42"/>
    </row>
    <row r="25" ht="47" customHeight="1" spans="1:12">
      <c r="A25" s="37" t="s">
        <v>61</v>
      </c>
      <c r="B25" s="38"/>
      <c r="C25" s="38"/>
      <c r="D25" s="39">
        <f>SUM(D9:D24)</f>
        <v>288572</v>
      </c>
      <c r="E25" s="39">
        <f>SUM(E9:E24)</f>
        <v>14428.6</v>
      </c>
      <c r="F25" s="39">
        <f>SUM(F9:F24)</f>
        <v>303000.6</v>
      </c>
      <c r="G25" s="39">
        <f>SUM(G9:G24)</f>
        <v>15</v>
      </c>
      <c r="H25" s="39"/>
      <c r="I25" s="39"/>
      <c r="J25" s="39"/>
      <c r="K25" s="39"/>
      <c r="L25" s="39">
        <f>SUM(L9:L23)</f>
        <v>147.57</v>
      </c>
    </row>
  </sheetData>
  <autoFilter ref="A7:K27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48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2026-03-15T09:29:02Z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