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XYS260106001 CUS.US ECOM ZRS951" sheetId="4" r:id="rId1"/>
    <sheet name="Sheet1" sheetId="5" r:id="rId2"/>
  </sheets>
  <externalReferences>
    <externalReference r:id="rId3"/>
  </externalReferences>
  <definedNames>
    <definedName name="Gender">[1]LUT!$I$1:$BI$1</definedName>
    <definedName name="_xlnm.Print_Area" localSheetId="0">'XYS260106001 CUS.US ECOM ZRS951'!$A$1:$O$110</definedName>
  </definedNames>
  <calcPr calcId="144525"/>
</workbook>
</file>

<file path=xl/sharedStrings.xml><?xml version="1.0" encoding="utf-8"?>
<sst xmlns="http://schemas.openxmlformats.org/spreadsheetml/2006/main" count="260" uniqueCount="159">
  <si>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</si>
  <si>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</si>
  <si>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</si>
  <si>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2026.3.9</t>
  </si>
  <si>
    <t>车牌：</t>
  </si>
  <si>
    <t>苏EBR6716</t>
  </si>
  <si>
    <r>
      <rPr>
        <b/>
        <sz val="11"/>
        <color rgb="FF000000"/>
        <rFont val="宋体"/>
        <charset val="134"/>
      </rPr>
      <t>张家港众智纺织品有限公司张家港市塘桥镇妙桥街道永进路</t>
    </r>
    <r>
      <rPr>
        <b/>
        <sz val="11"/>
        <color rgb="FF000000"/>
        <rFont val="Calibri"/>
        <charset val="134"/>
      </rPr>
      <t>390</t>
    </r>
    <r>
      <rPr>
        <b/>
        <sz val="11"/>
        <color rgb="FF000000"/>
        <rFont val="宋体"/>
        <charset val="134"/>
      </rPr>
      <t>号王康</t>
    </r>
    <r>
      <rPr>
        <b/>
        <sz val="11"/>
        <color rgb="FF000000"/>
        <rFont val="Calibri"/>
        <charset val="134"/>
      </rPr>
      <t>0512-58528760</t>
    </r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</si>
  <si>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</si>
  <si>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</si>
  <si>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</si>
  <si>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</si>
  <si>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</si>
  <si>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</si>
  <si>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</si>
  <si>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</si>
  <si>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</si>
  <si>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</si>
  <si>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</si>
  <si>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</si>
  <si>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</si>
  <si>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</si>
  <si>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</si>
  <si>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</si>
  <si>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</si>
  <si>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</si>
  <si>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</si>
  <si>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</si>
  <si>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</si>
  <si>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</si>
  <si>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</si>
  <si>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</si>
  <si>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sz val="10"/>
        <rFont val="宋体"/>
        <charset val="134"/>
      </rPr>
      <t>净重（公斤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</si>
  <si>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毛重（公斤</t>
    </r>
    <r>
      <rPr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</si>
  <si>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</si>
  <si>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</si>
  <si>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>备注</t>
  </si>
  <si>
    <t>S26020318</t>
  </si>
  <si>
    <r>
      <rPr>
        <sz val="10"/>
        <rFont val="宋体"/>
        <charset val="134"/>
      </rPr>
      <t>合成纸腰封</t>
    </r>
    <r>
      <rPr>
        <sz val="10"/>
        <rFont val="Arial"/>
        <charset val="134"/>
      </rPr>
      <t xml:space="preserve">     </t>
    </r>
  </si>
  <si>
    <r>
      <rPr>
        <sz val="10"/>
        <rFont val="Arial"/>
        <charset val="134"/>
      </rPr>
      <t>#944 BLUE/</t>
    </r>
    <r>
      <rPr>
        <sz val="10"/>
        <rFont val="宋体"/>
        <charset val="134"/>
      </rPr>
      <t>藏青底大花朵</t>
    </r>
    <r>
      <rPr>
        <sz val="10"/>
        <rFont val="Arial"/>
        <charset val="134"/>
      </rPr>
      <t xml:space="preserve"> CSSH11539331   </t>
    </r>
  </si>
  <si>
    <t xml:space="preserve">XYS260106001 CUS.US ECOM ZRS95195.DC                                                                                                                                                                    </t>
  </si>
  <si>
    <r>
      <rPr>
        <sz val="10"/>
        <rFont val="宋体"/>
        <charset val="134"/>
      </rPr>
      <t>藏青底大花朵</t>
    </r>
    <r>
      <rPr>
        <sz val="10"/>
        <rFont val="Arial"/>
        <charset val="134"/>
      </rPr>
      <t xml:space="preserve">      </t>
    </r>
  </si>
  <si>
    <t>M</t>
  </si>
  <si>
    <t>1/101</t>
  </si>
  <si>
    <t>700*260*205mm</t>
  </si>
  <si>
    <t>第一个板</t>
  </si>
  <si>
    <t>2/101</t>
  </si>
  <si>
    <t>3/101</t>
  </si>
  <si>
    <t>4/101</t>
  </si>
  <si>
    <t>5/101</t>
  </si>
  <si>
    <t>6/101</t>
  </si>
  <si>
    <t>7/101</t>
  </si>
  <si>
    <t>8/101</t>
  </si>
  <si>
    <t>9/101</t>
  </si>
  <si>
    <t>10/101</t>
  </si>
  <si>
    <t>11/101</t>
  </si>
  <si>
    <t>12/101</t>
  </si>
  <si>
    <t>13/101</t>
  </si>
  <si>
    <t>14/101</t>
  </si>
  <si>
    <t>15/101</t>
  </si>
  <si>
    <t>16/101</t>
  </si>
  <si>
    <t>17/101</t>
  </si>
  <si>
    <t>18/101</t>
  </si>
  <si>
    <t>19/101</t>
  </si>
  <si>
    <t>20/101</t>
  </si>
  <si>
    <t>21/101</t>
  </si>
  <si>
    <t>22/101</t>
  </si>
  <si>
    <t>23/101</t>
  </si>
  <si>
    <t>24/101</t>
  </si>
  <si>
    <t>25/101</t>
  </si>
  <si>
    <t>26/101</t>
  </si>
  <si>
    <t>27/101</t>
  </si>
  <si>
    <t>28/101</t>
  </si>
  <si>
    <t>29/101</t>
  </si>
  <si>
    <t>30/101</t>
  </si>
  <si>
    <t>31/101</t>
  </si>
  <si>
    <t>XL</t>
  </si>
  <si>
    <t>32/101</t>
  </si>
  <si>
    <t>第二个板</t>
  </si>
  <si>
    <t>33/101</t>
  </si>
  <si>
    <t>34/101</t>
  </si>
  <si>
    <t>35/101</t>
  </si>
  <si>
    <t>36/101</t>
  </si>
  <si>
    <t>37/101</t>
  </si>
  <si>
    <t>38/101</t>
  </si>
  <si>
    <t>39/101</t>
  </si>
  <si>
    <t>40/101</t>
  </si>
  <si>
    <t>41/101</t>
  </si>
  <si>
    <t>42/101</t>
  </si>
  <si>
    <t>43/101</t>
  </si>
  <si>
    <t>44/101</t>
  </si>
  <si>
    <t>45/101</t>
  </si>
  <si>
    <t>46/101</t>
  </si>
  <si>
    <t>47/101</t>
  </si>
  <si>
    <t>48/101</t>
  </si>
  <si>
    <t>49/101</t>
  </si>
  <si>
    <t>50/101</t>
  </si>
  <si>
    <t>51/101</t>
  </si>
  <si>
    <t xml:space="preserve">S26020105     </t>
  </si>
  <si>
    <t>尺码条</t>
  </si>
  <si>
    <t>ZRS95195</t>
  </si>
  <si>
    <t xml:space="preserve">XYS260106001 CUS.US ECOM ZRS95195.DC    </t>
  </si>
  <si>
    <t>XS</t>
  </si>
  <si>
    <t>52/101</t>
  </si>
  <si>
    <t>53/101</t>
  </si>
  <si>
    <t>S</t>
  </si>
  <si>
    <t>54/101</t>
  </si>
  <si>
    <t>55/101</t>
  </si>
  <si>
    <t>56/101</t>
  </si>
  <si>
    <t>57/101</t>
  </si>
  <si>
    <t>58/101</t>
  </si>
  <si>
    <t>59/101</t>
  </si>
  <si>
    <t>60/101</t>
  </si>
  <si>
    <t>第三个板</t>
  </si>
  <si>
    <t>61/101</t>
  </si>
  <si>
    <t>62/101</t>
  </si>
  <si>
    <t>63/101</t>
  </si>
  <si>
    <t>64/101</t>
  </si>
  <si>
    <t>65/101</t>
  </si>
  <si>
    <t>66/101</t>
  </si>
  <si>
    <t>67/101</t>
  </si>
  <si>
    <t>68/101</t>
  </si>
  <si>
    <t>69/101</t>
  </si>
  <si>
    <t>70/101</t>
  </si>
  <si>
    <t>71/101</t>
  </si>
  <si>
    <t>72/101</t>
  </si>
  <si>
    <t>73/101</t>
  </si>
  <si>
    <t>74/101</t>
  </si>
  <si>
    <t>75/101</t>
  </si>
  <si>
    <t>L</t>
  </si>
  <si>
    <t>76/101</t>
  </si>
  <si>
    <t>77/101</t>
  </si>
  <si>
    <t>78/101</t>
  </si>
  <si>
    <t>79/101</t>
  </si>
  <si>
    <t>80/101</t>
  </si>
  <si>
    <t>81/101</t>
  </si>
  <si>
    <t>82/101</t>
  </si>
  <si>
    <t>83/101</t>
  </si>
  <si>
    <t>84/101</t>
  </si>
  <si>
    <t>第四个板</t>
  </si>
  <si>
    <t>85/101</t>
  </si>
  <si>
    <t>86/101</t>
  </si>
  <si>
    <t>87/101</t>
  </si>
  <si>
    <t>88/101</t>
  </si>
  <si>
    <t>89/101</t>
  </si>
  <si>
    <t>90/101</t>
  </si>
  <si>
    <t>91/101</t>
  </si>
  <si>
    <t>92/101</t>
  </si>
  <si>
    <t>93/101</t>
  </si>
  <si>
    <t>XXL</t>
  </si>
  <si>
    <t>94/101</t>
  </si>
  <si>
    <t>95/101</t>
  </si>
  <si>
    <t>96/101</t>
  </si>
  <si>
    <t>97/101</t>
  </si>
  <si>
    <t>98/101</t>
  </si>
  <si>
    <t>99/101</t>
  </si>
  <si>
    <t>100/101</t>
  </si>
  <si>
    <t>101/101</t>
  </si>
  <si>
    <t>700*160*185mm</t>
  </si>
  <si>
    <t>101箱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</si>
</sst>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yyyy\-mm\-dd"/>
    <numFmt numFmtId="179" formatCode="0.00_ "/>
    <numFmt numFmtId="180" formatCode="0.000_);[Red]\(0.000\)"/>
    <numFmt numFmtId="181" formatCode="0.000_ "/>
  </numFmts>
  <fonts count="59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9"/>
      <color theme="1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name val="Arial"/>
      <charset val="134"/>
    </font>
    <font>
      <sz val="9"/>
      <name val="宋体"/>
      <charset val="0"/>
    </font>
    <font>
      <sz val="20"/>
      <color theme="1"/>
      <name val="Calibri"/>
      <charset val="0"/>
    </font>
    <font>
      <sz val="20"/>
      <color theme="1"/>
      <name val="宋体"/>
      <charset val="134"/>
    </font>
    <font>
      <b/>
      <sz val="11"/>
      <color theme="1"/>
      <name val="Calibri"/>
      <charset val="134"/>
    </font>
    <font>
      <sz val="11"/>
      <color rgb="FF000000"/>
      <name val="宋体"/>
      <charset val="134"/>
    </font>
    <font>
      <sz val="11"/>
      <color theme="1"/>
      <name val="Calibri"/>
      <charset val="134"/>
    </font>
    <font>
      <b/>
      <sz val="10"/>
      <color theme="1"/>
      <name val="Arial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rgb="FF00000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name val="Calibri"/>
      <charset val="134"/>
    </font>
    <font>
      <b/>
      <sz val="10"/>
      <color theme="1"/>
      <name val="Calibri"/>
      <charset val="134"/>
    </font>
    <font>
      <sz val="10"/>
      <color rgb="FFFF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/>
    <xf numFmtId="0" fontId="49" fillId="0" borderId="9" applyNumberFormat="0" applyFill="0" applyAlignment="0" applyProtection="0">
      <alignment vertical="center"/>
    </xf>
    <xf numFmtId="0" fontId="0" fillId="0" borderId="0"/>
    <xf numFmtId="0" fontId="50" fillId="0" borderId="9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1" fillId="16" borderId="11" applyNumberFormat="0" applyAlignment="0" applyProtection="0">
      <alignment vertical="center"/>
    </xf>
    <xf numFmtId="0" fontId="52" fillId="16" borderId="7" applyNumberFormat="0" applyAlignment="0" applyProtection="0">
      <alignment vertical="center"/>
    </xf>
    <xf numFmtId="0" fontId="53" fillId="17" borderId="12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176" fontId="0" fillId="2" borderId="0" xfId="0" applyNumberFormat="1" applyFill="1">
      <alignment vertical="center"/>
    </xf>
    <xf numFmtId="0" fontId="3" fillId="0" borderId="0" xfId="0" applyFont="1" applyAlignment="1">
      <alignment horizontal="center" vertical="center"/>
    </xf>
    <xf numFmtId="177" fontId="0" fillId="2" borderId="0" xfId="0" applyNumberFormat="1" applyFont="1" applyFill="1">
      <alignment vertical="center"/>
    </xf>
    <xf numFmtId="0" fontId="0" fillId="2" borderId="0" xfId="0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51" applyFont="1" applyFill="1" applyBorder="1" applyAlignment="1">
      <alignment horizontal="center" vertical="center" wrapText="1"/>
    </xf>
    <xf numFmtId="178" fontId="12" fillId="0" borderId="3" xfId="51" applyNumberFormat="1" applyFont="1" applyFill="1" applyBorder="1" applyAlignment="1">
      <alignment horizontal="center" vertical="center" wrapText="1"/>
    </xf>
    <xf numFmtId="176" fontId="12" fillId="0" borderId="3" xfId="51" applyNumberFormat="1" applyFont="1" applyFill="1" applyBorder="1" applyAlignment="1">
      <alignment horizontal="center" vertical="center" wrapText="1"/>
    </xf>
    <xf numFmtId="176" fontId="12" fillId="2" borderId="3" xfId="51" applyNumberFormat="1" applyFont="1" applyFill="1" applyBorder="1" applyAlignment="1">
      <alignment horizontal="center" vertical="center" wrapText="1"/>
    </xf>
    <xf numFmtId="0" fontId="13" fillId="0" borderId="3" xfId="51" applyFont="1" applyFill="1" applyBorder="1" applyAlignment="1">
      <alignment horizontal="center" vertical="center" wrapText="1"/>
    </xf>
    <xf numFmtId="15" fontId="12" fillId="0" borderId="3" xfId="51" applyNumberFormat="1" applyFont="1" applyFill="1" applyBorder="1" applyAlignment="1">
      <alignment horizontal="center" vertical="center" wrapText="1"/>
    </xf>
    <xf numFmtId="15" fontId="13" fillId="0" borderId="3" xfId="51" applyNumberFormat="1" applyFont="1" applyFill="1" applyBorder="1" applyAlignment="1">
      <alignment horizontal="center" vertical="center" wrapText="1"/>
    </xf>
    <xf numFmtId="49" fontId="12" fillId="0" borderId="3" xfId="51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79" fontId="15" fillId="0" borderId="4" xfId="0" applyNumberFormat="1" applyFont="1" applyBorder="1" applyAlignment="1">
      <alignment horizontal="center" vertical="center" wrapText="1"/>
    </xf>
    <xf numFmtId="176" fontId="14" fillId="0" borderId="4" xfId="51" applyNumberFormat="1" applyFont="1" applyFill="1" applyBorder="1" applyAlignment="1">
      <alignment horizontal="center" vertical="center" wrapText="1"/>
    </xf>
    <xf numFmtId="176" fontId="14" fillId="2" borderId="3" xfId="51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79" fontId="15" fillId="0" borderId="5" xfId="0" applyNumberFormat="1" applyFont="1" applyBorder="1" applyAlignment="1">
      <alignment horizontal="center" vertical="center" wrapText="1"/>
    </xf>
    <xf numFmtId="176" fontId="14" fillId="0" borderId="5" xfId="51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179" fontId="15" fillId="0" borderId="5" xfId="0" applyNumberFormat="1" applyFont="1" applyFill="1" applyBorder="1" applyAlignment="1">
      <alignment horizontal="center" vertical="center" wrapText="1"/>
    </xf>
    <xf numFmtId="176" fontId="16" fillId="0" borderId="3" xfId="21" applyNumberFormat="1" applyFont="1" applyFill="1" applyBorder="1" applyAlignment="1">
      <alignment horizontal="center" vertical="center"/>
    </xf>
    <xf numFmtId="176" fontId="17" fillId="2" borderId="3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179" fontId="15" fillId="0" borderId="6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5" fillId="2" borderId="4" xfId="51" applyFont="1" applyFill="1" applyBorder="1" applyAlignment="1">
      <alignment horizontal="center" vertical="center" wrapText="1"/>
    </xf>
    <xf numFmtId="176" fontId="12" fillId="0" borderId="4" xfId="51" applyNumberFormat="1" applyFont="1" applyFill="1" applyBorder="1" applyAlignment="1">
      <alignment horizontal="center" vertical="center" wrapText="1"/>
    </xf>
    <xf numFmtId="49" fontId="19" fillId="3" borderId="4" xfId="51" applyNumberFormat="1" applyFont="1" applyFill="1" applyBorder="1" applyAlignment="1">
      <alignment horizontal="center" vertical="center"/>
    </xf>
    <xf numFmtId="176" fontId="19" fillId="3" borderId="4" xfId="51" applyNumberFormat="1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5" fillId="2" borderId="5" xfId="51" applyFont="1" applyFill="1" applyBorder="1" applyAlignment="1">
      <alignment horizontal="center" vertical="center" wrapText="1"/>
    </xf>
    <xf numFmtId="176" fontId="12" fillId="0" borderId="5" xfId="51" applyNumberFormat="1" applyFont="1" applyFill="1" applyBorder="1" applyAlignment="1">
      <alignment horizontal="center" vertical="center" wrapText="1"/>
    </xf>
    <xf numFmtId="49" fontId="19" fillId="3" borderId="5" xfId="51" applyNumberFormat="1" applyFont="1" applyFill="1" applyBorder="1" applyAlignment="1">
      <alignment horizontal="center" vertical="center"/>
    </xf>
    <xf numFmtId="176" fontId="19" fillId="3" borderId="5" xfId="51" applyNumberFormat="1" applyFont="1" applyFill="1" applyBorder="1" applyAlignment="1">
      <alignment horizontal="center" vertical="center" wrapText="1"/>
    </xf>
    <xf numFmtId="176" fontId="19" fillId="2" borderId="3" xfId="51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176" fontId="16" fillId="2" borderId="4" xfId="21" applyNumberFormat="1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176" fontId="16" fillId="2" borderId="5" xfId="21" applyNumberFormat="1" applyFont="1" applyFill="1" applyBorder="1" applyAlignment="1">
      <alignment horizontal="center" vertical="center"/>
    </xf>
    <xf numFmtId="177" fontId="21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80" fontId="1" fillId="2" borderId="0" xfId="0" applyNumberFormat="1" applyFont="1" applyFill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77" fontId="2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7" fontId="1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177" fontId="24" fillId="2" borderId="0" xfId="0" applyNumberFormat="1" applyFont="1" applyFill="1" applyAlignment="1">
      <alignment horizontal="center" vertical="center"/>
    </xf>
    <xf numFmtId="176" fontId="24" fillId="2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177" fontId="8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80" fontId="11" fillId="2" borderId="0" xfId="0" applyNumberFormat="1" applyFont="1" applyFill="1" applyAlignment="1">
      <alignment horizontal="center" vertical="center"/>
    </xf>
    <xf numFmtId="180" fontId="11" fillId="0" borderId="0" xfId="0" applyNumberFormat="1" applyFont="1" applyAlignment="1">
      <alignment horizontal="center" vertical="center"/>
    </xf>
    <xf numFmtId="49" fontId="26" fillId="0" borderId="3" xfId="51" applyNumberFormat="1" applyFont="1" applyFill="1" applyBorder="1" applyAlignment="1">
      <alignment horizontal="center" vertical="center" wrapText="1"/>
    </xf>
    <xf numFmtId="177" fontId="14" fillId="2" borderId="3" xfId="51" applyNumberFormat="1" applyFont="1" applyFill="1" applyBorder="1" applyAlignment="1">
      <alignment horizontal="center" vertical="center" wrapText="1"/>
    </xf>
    <xf numFmtId="0" fontId="12" fillId="2" borderId="3" xfId="51" applyFont="1" applyFill="1" applyBorder="1" applyAlignment="1">
      <alignment horizontal="center" vertical="center" wrapText="1"/>
    </xf>
    <xf numFmtId="180" fontId="27" fillId="2" borderId="3" xfId="0" applyNumberFormat="1" applyFont="1" applyFill="1" applyBorder="1" applyAlignment="1">
      <alignment horizontal="center" vertical="center" wrapText="1"/>
    </xf>
    <xf numFmtId="180" fontId="27" fillId="0" borderId="3" xfId="0" applyNumberFormat="1" applyFont="1" applyBorder="1" applyAlignment="1">
      <alignment horizontal="center" vertical="center" wrapText="1"/>
    </xf>
    <xf numFmtId="180" fontId="27" fillId="0" borderId="0" xfId="0" applyNumberFormat="1" applyFont="1" applyAlignment="1">
      <alignment horizontal="center" vertical="center" wrapText="1"/>
    </xf>
    <xf numFmtId="176" fontId="27" fillId="2" borderId="3" xfId="51" applyNumberFormat="1" applyFont="1" applyFill="1" applyBorder="1" applyAlignment="1">
      <alignment horizontal="center" vertical="center" wrapText="1"/>
    </xf>
    <xf numFmtId="49" fontId="28" fillId="0" borderId="3" xfId="51" applyNumberFormat="1" applyFont="1" applyFill="1" applyBorder="1" applyAlignment="1">
      <alignment horizontal="center" vertical="center" wrapText="1"/>
    </xf>
    <xf numFmtId="177" fontId="15" fillId="2" borderId="3" xfId="5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6" fontId="29" fillId="2" borderId="3" xfId="51" applyNumberFormat="1" applyFont="1" applyFill="1" applyBorder="1" applyAlignment="1">
      <alignment horizontal="center" vertical="center" wrapText="1"/>
    </xf>
    <xf numFmtId="49" fontId="29" fillId="0" borderId="3" xfId="51" applyNumberFormat="1" applyFont="1" applyFill="1" applyBorder="1" applyAlignment="1">
      <alignment horizontal="center" vertical="center" wrapText="1"/>
    </xf>
    <xf numFmtId="177" fontId="14" fillId="2" borderId="4" xfId="51" applyNumberFormat="1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181" fontId="27" fillId="2" borderId="3" xfId="0" applyNumberFormat="1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176" fontId="15" fillId="2" borderId="3" xfId="0" applyNumberFormat="1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 wrapText="1"/>
    </xf>
    <xf numFmtId="180" fontId="17" fillId="0" borderId="0" xfId="0" applyNumberFormat="1" applyFont="1" applyAlignment="1">
      <alignment horizontal="center" vertical="center"/>
    </xf>
    <xf numFmtId="0" fontId="20" fillId="4" borderId="4" xfId="0" applyFont="1" applyFill="1" applyBorder="1" applyAlignment="1">
      <alignment horizontal="center" vertical="center" wrapText="1"/>
    </xf>
    <xf numFmtId="176" fontId="16" fillId="4" borderId="4" xfId="21" applyNumberFormat="1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 wrapText="1"/>
    </xf>
    <xf numFmtId="176" fontId="16" fillId="4" borderId="5" xfId="21" applyNumberFormat="1" applyFont="1" applyFill="1" applyBorder="1" applyAlignment="1">
      <alignment horizontal="center" vertical="center"/>
    </xf>
    <xf numFmtId="176" fontId="16" fillId="0" borderId="4" xfId="21" applyNumberFormat="1" applyFont="1" applyFill="1" applyBorder="1" applyAlignment="1">
      <alignment horizontal="center" vertical="center"/>
    </xf>
    <xf numFmtId="176" fontId="16" fillId="0" borderId="5" xfId="21" applyNumberFormat="1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 wrapText="1"/>
    </xf>
    <xf numFmtId="176" fontId="16" fillId="5" borderId="4" xfId="21" applyNumberFormat="1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 wrapText="1"/>
    </xf>
    <xf numFmtId="176" fontId="16" fillId="5" borderId="5" xfId="21" applyNumberFormat="1" applyFont="1" applyFill="1" applyBorder="1" applyAlignment="1">
      <alignment horizontal="center" vertical="center"/>
    </xf>
    <xf numFmtId="0" fontId="31" fillId="6" borderId="3" xfId="0" applyFont="1" applyFill="1" applyBorder="1" applyAlignment="1">
      <alignment horizontal="center" vertical="center" wrapText="1"/>
    </xf>
    <xf numFmtId="0" fontId="15" fillId="6" borderId="3" xfId="5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/>
    </xf>
    <xf numFmtId="176" fontId="33" fillId="2" borderId="3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vertical="center" wrapText="1"/>
    </xf>
    <xf numFmtId="0" fontId="34" fillId="0" borderId="3" xfId="51" applyFont="1" applyFill="1" applyBorder="1" applyAlignment="1">
      <alignment vertical="center" wrapText="1"/>
    </xf>
    <xf numFmtId="0" fontId="31" fillId="0" borderId="3" xfId="0" applyFont="1" applyFill="1" applyBorder="1" applyAlignment="1">
      <alignment horizontal="center" vertical="center"/>
    </xf>
    <xf numFmtId="49" fontId="33" fillId="0" borderId="3" xfId="0" applyNumberFormat="1" applyFont="1" applyFill="1" applyBorder="1" applyAlignment="1">
      <alignment horizontal="center" vertical="center"/>
    </xf>
    <xf numFmtId="176" fontId="34" fillId="0" borderId="3" xfId="0" applyNumberFormat="1" applyFont="1" applyFill="1" applyBorder="1" applyAlignment="1">
      <alignment horizontal="center" vertical="center"/>
    </xf>
    <xf numFmtId="180" fontId="27" fillId="0" borderId="3" xfId="0" applyNumberFormat="1" applyFont="1" applyBorder="1" applyAlignment="1">
      <alignment horizontal="center" vertical="center"/>
    </xf>
    <xf numFmtId="176" fontId="34" fillId="2" borderId="3" xfId="0" applyNumberFormat="1" applyFont="1" applyFill="1" applyBorder="1" applyAlignment="1">
      <alignment horizontal="center" vertical="center"/>
    </xf>
    <xf numFmtId="49" fontId="35" fillId="6" borderId="3" xfId="0" applyNumberFormat="1" applyFont="1" applyFill="1" applyBorder="1" applyAlignment="1">
      <alignment horizontal="center" vertical="center"/>
    </xf>
    <xf numFmtId="177" fontId="34" fillId="2" borderId="3" xfId="51" applyNumberFormat="1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180" fontId="32" fillId="2" borderId="3" xfId="0" applyNumberFormat="1" applyFont="1" applyFill="1" applyBorder="1" applyAlignment="1">
      <alignment horizontal="center" vertical="center" wrapText="1"/>
    </xf>
    <xf numFmtId="180" fontId="32" fillId="6" borderId="3" xfId="0" applyNumberFormat="1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/>
    </xf>
    <xf numFmtId="177" fontId="36" fillId="2" borderId="3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3"/>
  <sheetViews>
    <sheetView tabSelected="1" topLeftCell="A92" workbookViewId="0">
      <selection activeCell="L118" sqref="L118"/>
    </sheetView>
  </sheetViews>
  <sheetFormatPr defaultColWidth="18" defaultRowHeight="13.5"/>
  <cols>
    <col min="1" max="1" width="9.125" customWidth="1"/>
    <col min="2" max="2" width="16.25" customWidth="1"/>
    <col min="3" max="3" width="13.25" customWidth="1"/>
    <col min="4" max="4" width="12.25" customWidth="1"/>
    <col min="5" max="5" width="12.125" customWidth="1"/>
    <col min="6" max="6" width="3.875" customWidth="1"/>
    <col min="7" max="7" width="7.5" style="3" customWidth="1"/>
    <col min="8" max="8" width="5.125" style="4" customWidth="1"/>
    <col min="9" max="9" width="7.625" style="4" customWidth="1"/>
    <col min="10" max="10" width="8.375" style="5" customWidth="1"/>
    <col min="11" max="11" width="9.375" style="6" customWidth="1"/>
    <col min="12" max="12" width="10.375" style="6" customWidth="1"/>
    <col min="13" max="13" width="13.75" style="7" customWidth="1"/>
    <col min="14" max="14" width="7.5" style="7" customWidth="1"/>
    <col min="15" max="15" width="9.875" customWidth="1"/>
    <col min="16" max="16" width="7" customWidth="1"/>
  </cols>
  <sheetData>
    <row r="1" s="1" customFormat="1" ht="40" customHeight="1" spans="1:16">
      <c r="A1" s="8" t="s">
        <v>0</v>
      </c>
      <c r="B1" s="9"/>
      <c r="C1" s="9"/>
      <c r="D1" s="9"/>
      <c r="E1" s="9"/>
      <c r="F1" s="9"/>
      <c r="G1" s="10"/>
      <c r="H1" s="11"/>
      <c r="I1" s="11"/>
      <c r="J1" s="10"/>
      <c r="K1" s="71"/>
      <c r="L1" s="71"/>
      <c r="M1" s="72"/>
      <c r="N1" s="73"/>
      <c r="O1" s="74"/>
      <c r="P1" s="74"/>
    </row>
    <row r="2" s="1" customFormat="1" ht="25.5" spans="1:16">
      <c r="A2" s="12" t="s">
        <v>1</v>
      </c>
      <c r="B2" s="12"/>
      <c r="C2" s="12"/>
      <c r="D2" s="12"/>
      <c r="E2" s="12"/>
      <c r="F2" s="12"/>
      <c r="G2" s="13"/>
      <c r="H2" s="14"/>
      <c r="I2" s="14"/>
      <c r="J2" s="12"/>
      <c r="K2" s="75"/>
      <c r="L2" s="75"/>
      <c r="M2" s="76"/>
      <c r="N2" s="73"/>
      <c r="O2" s="74"/>
      <c r="P2" s="74"/>
    </row>
    <row r="3" s="1" customFormat="1" ht="15.75" spans="5:16">
      <c r="E3" s="15" t="s">
        <v>2</v>
      </c>
      <c r="F3" s="16" t="s">
        <v>3</v>
      </c>
      <c r="G3" s="17"/>
      <c r="H3" s="18"/>
      <c r="I3" s="77"/>
      <c r="J3" s="5"/>
      <c r="K3" s="78"/>
      <c r="L3" s="78"/>
      <c r="M3" s="79"/>
      <c r="N3" s="73"/>
      <c r="O3" s="74"/>
      <c r="P3" s="74"/>
    </row>
    <row r="4" s="1" customFormat="1" ht="19.5" customHeight="1" spans="5:16">
      <c r="E4" s="19" t="s">
        <v>4</v>
      </c>
      <c r="F4" s="20" t="s">
        <v>5</v>
      </c>
      <c r="G4" s="21"/>
      <c r="H4" s="22"/>
      <c r="I4" s="22"/>
      <c r="J4" s="80"/>
      <c r="K4" s="81"/>
      <c r="L4" s="81"/>
      <c r="M4" s="79"/>
      <c r="N4" s="73"/>
      <c r="O4" s="74"/>
      <c r="P4" s="74"/>
    </row>
    <row r="5" s="1" customFormat="1" ht="15" spans="2:16">
      <c r="B5" s="23"/>
      <c r="C5" s="23"/>
      <c r="G5" s="24"/>
      <c r="H5" s="25"/>
      <c r="I5" s="82"/>
      <c r="J5" s="83"/>
      <c r="K5" s="78"/>
      <c r="L5" s="84" t="s">
        <v>6</v>
      </c>
      <c r="M5" s="85"/>
      <c r="N5" s="86"/>
      <c r="O5" s="87"/>
      <c r="P5" s="74"/>
    </row>
    <row r="6" s="2" customFormat="1" ht="15" customHeight="1" spans="1:16">
      <c r="A6" s="26" t="s">
        <v>7</v>
      </c>
      <c r="B6" s="27" t="s">
        <v>8</v>
      </c>
      <c r="C6" s="27" t="s">
        <v>9</v>
      </c>
      <c r="D6" s="27" t="s">
        <v>10</v>
      </c>
      <c r="E6" s="28" t="s">
        <v>11</v>
      </c>
      <c r="F6" s="28" t="s">
        <v>12</v>
      </c>
      <c r="G6" s="29" t="s">
        <v>13</v>
      </c>
      <c r="H6" s="30" t="s">
        <v>14</v>
      </c>
      <c r="I6" s="30" t="s">
        <v>15</v>
      </c>
      <c r="J6" s="88" t="s">
        <v>16</v>
      </c>
      <c r="K6" s="89" t="s">
        <v>17</v>
      </c>
      <c r="L6" s="89" t="s">
        <v>18</v>
      </c>
      <c r="M6" s="90" t="s">
        <v>19</v>
      </c>
      <c r="N6" s="91" t="s">
        <v>20</v>
      </c>
      <c r="O6" s="92"/>
      <c r="P6" s="93"/>
    </row>
    <row r="7" s="2" customFormat="1" ht="24" customHeight="1" spans="1:16">
      <c r="A7" s="26" t="s">
        <v>21</v>
      </c>
      <c r="B7" s="31" t="s">
        <v>22</v>
      </c>
      <c r="C7" s="32" t="s">
        <v>23</v>
      </c>
      <c r="D7" s="33" t="s">
        <v>24</v>
      </c>
      <c r="E7" s="34" t="s">
        <v>25</v>
      </c>
      <c r="F7" s="34" t="s">
        <v>26</v>
      </c>
      <c r="G7" s="29" t="s">
        <v>27</v>
      </c>
      <c r="H7" s="30" t="s">
        <v>28</v>
      </c>
      <c r="I7" s="94" t="s">
        <v>29</v>
      </c>
      <c r="J7" s="95" t="s">
        <v>30</v>
      </c>
      <c r="K7" s="96" t="s">
        <v>31</v>
      </c>
      <c r="L7" s="96" t="s">
        <v>32</v>
      </c>
      <c r="M7" s="90" t="s">
        <v>33</v>
      </c>
      <c r="N7" s="91" t="s">
        <v>34</v>
      </c>
      <c r="O7" s="97" t="s">
        <v>35</v>
      </c>
      <c r="P7" s="93"/>
    </row>
    <row r="8" s="2" customFormat="1" ht="15" customHeight="1" spans="1:16">
      <c r="A8" s="35" t="s">
        <v>36</v>
      </c>
      <c r="B8" s="36" t="s">
        <v>37</v>
      </c>
      <c r="C8" s="37" t="s">
        <v>38</v>
      </c>
      <c r="D8" s="37" t="s">
        <v>39</v>
      </c>
      <c r="E8" s="38" t="s">
        <v>40</v>
      </c>
      <c r="F8" s="35" t="s">
        <v>41</v>
      </c>
      <c r="G8" s="39">
        <v>61350</v>
      </c>
      <c r="H8" s="40"/>
      <c r="I8" s="98">
        <v>2000</v>
      </c>
      <c r="J8" s="99" t="s">
        <v>42</v>
      </c>
      <c r="K8" s="100">
        <f>I8*0.00628</f>
        <v>12.56</v>
      </c>
      <c r="L8" s="100">
        <f>K8+0.5</f>
        <v>13.06</v>
      </c>
      <c r="M8" s="101" t="s">
        <v>43</v>
      </c>
      <c r="N8" s="102">
        <f t="shared" ref="N8:N34" si="0">0.7*0.26*0.205</f>
        <v>0.03731</v>
      </c>
      <c r="O8" s="103" t="s">
        <v>44</v>
      </c>
      <c r="P8" s="93"/>
    </row>
    <row r="9" s="2" customFormat="1" ht="15" customHeight="1" spans="1:16">
      <c r="A9" s="41"/>
      <c r="B9" s="42"/>
      <c r="C9" s="43"/>
      <c r="D9" s="43"/>
      <c r="E9" s="44"/>
      <c r="F9" s="41"/>
      <c r="G9" s="45"/>
      <c r="H9" s="40"/>
      <c r="I9" s="98">
        <v>2000</v>
      </c>
      <c r="J9" s="99" t="s">
        <v>45</v>
      </c>
      <c r="K9" s="100">
        <f t="shared" ref="K9:K40" si="1">I9*0.00628</f>
        <v>12.56</v>
      </c>
      <c r="L9" s="100">
        <f t="shared" ref="L9:L40" si="2">K9+0.5</f>
        <v>13.06</v>
      </c>
      <c r="M9" s="101" t="s">
        <v>43</v>
      </c>
      <c r="N9" s="102">
        <f t="shared" si="0"/>
        <v>0.03731</v>
      </c>
      <c r="O9" s="103"/>
      <c r="P9" s="93"/>
    </row>
    <row r="10" s="2" customFormat="1" ht="15" customHeight="1" spans="1:16">
      <c r="A10" s="41"/>
      <c r="B10" s="42"/>
      <c r="C10" s="43"/>
      <c r="D10" s="43"/>
      <c r="E10" s="44"/>
      <c r="F10" s="41"/>
      <c r="G10" s="45"/>
      <c r="H10" s="40"/>
      <c r="I10" s="98">
        <v>2000</v>
      </c>
      <c r="J10" s="99" t="s">
        <v>46</v>
      </c>
      <c r="K10" s="100">
        <f t="shared" si="1"/>
        <v>12.56</v>
      </c>
      <c r="L10" s="100">
        <f t="shared" si="2"/>
        <v>13.06</v>
      </c>
      <c r="M10" s="101" t="s">
        <v>43</v>
      </c>
      <c r="N10" s="102">
        <f t="shared" si="0"/>
        <v>0.03731</v>
      </c>
      <c r="O10" s="103"/>
      <c r="P10" s="93"/>
    </row>
    <row r="11" s="2" customFormat="1" ht="15" customHeight="1" spans="1:16">
      <c r="A11" s="41"/>
      <c r="B11" s="42"/>
      <c r="C11" s="43"/>
      <c r="D11" s="43"/>
      <c r="E11" s="44"/>
      <c r="F11" s="41"/>
      <c r="G11" s="45"/>
      <c r="H11" s="40"/>
      <c r="I11" s="98">
        <v>2000</v>
      </c>
      <c r="J11" s="99" t="s">
        <v>47</v>
      </c>
      <c r="K11" s="100">
        <f t="shared" si="1"/>
        <v>12.56</v>
      </c>
      <c r="L11" s="100">
        <f t="shared" si="2"/>
        <v>13.06</v>
      </c>
      <c r="M11" s="101" t="s">
        <v>43</v>
      </c>
      <c r="N11" s="102">
        <f t="shared" si="0"/>
        <v>0.03731</v>
      </c>
      <c r="O11" s="103"/>
      <c r="P11" s="93"/>
    </row>
    <row r="12" s="2" customFormat="1" ht="15" customHeight="1" spans="1:16">
      <c r="A12" s="41"/>
      <c r="B12" s="42"/>
      <c r="C12" s="43"/>
      <c r="D12" s="43"/>
      <c r="E12" s="44"/>
      <c r="F12" s="41"/>
      <c r="G12" s="45"/>
      <c r="H12" s="40"/>
      <c r="I12" s="98">
        <v>2000</v>
      </c>
      <c r="J12" s="99" t="s">
        <v>48</v>
      </c>
      <c r="K12" s="100">
        <f t="shared" si="1"/>
        <v>12.56</v>
      </c>
      <c r="L12" s="100">
        <f t="shared" si="2"/>
        <v>13.06</v>
      </c>
      <c r="M12" s="101" t="s">
        <v>43</v>
      </c>
      <c r="N12" s="102">
        <f t="shared" si="0"/>
        <v>0.03731</v>
      </c>
      <c r="O12" s="103"/>
      <c r="P12" s="93"/>
    </row>
    <row r="13" s="2" customFormat="1" ht="15" customHeight="1" spans="1:16">
      <c r="A13" s="41"/>
      <c r="B13" s="42"/>
      <c r="C13" s="43"/>
      <c r="D13" s="43"/>
      <c r="E13" s="44"/>
      <c r="F13" s="41"/>
      <c r="G13" s="45"/>
      <c r="H13" s="40"/>
      <c r="I13" s="98">
        <v>2000</v>
      </c>
      <c r="J13" s="99" t="s">
        <v>49</v>
      </c>
      <c r="K13" s="100">
        <f t="shared" si="1"/>
        <v>12.56</v>
      </c>
      <c r="L13" s="100">
        <f t="shared" si="2"/>
        <v>13.06</v>
      </c>
      <c r="M13" s="101" t="s">
        <v>43</v>
      </c>
      <c r="N13" s="102">
        <f t="shared" si="0"/>
        <v>0.03731</v>
      </c>
      <c r="O13" s="103"/>
      <c r="P13" s="93"/>
    </row>
    <row r="14" s="2" customFormat="1" ht="15" customHeight="1" spans="1:16">
      <c r="A14" s="41"/>
      <c r="B14" s="42"/>
      <c r="C14" s="43"/>
      <c r="D14" s="43"/>
      <c r="E14" s="44"/>
      <c r="F14" s="41"/>
      <c r="G14" s="45"/>
      <c r="H14" s="40"/>
      <c r="I14" s="98">
        <v>2000</v>
      </c>
      <c r="J14" s="99" t="s">
        <v>50</v>
      </c>
      <c r="K14" s="100">
        <f t="shared" si="1"/>
        <v>12.56</v>
      </c>
      <c r="L14" s="100">
        <f t="shared" si="2"/>
        <v>13.06</v>
      </c>
      <c r="M14" s="101" t="s">
        <v>43</v>
      </c>
      <c r="N14" s="102">
        <f t="shared" si="0"/>
        <v>0.03731</v>
      </c>
      <c r="O14" s="103"/>
      <c r="P14" s="93"/>
    </row>
    <row r="15" s="2" customFormat="1" ht="15" customHeight="1" spans="1:16">
      <c r="A15" s="41"/>
      <c r="B15" s="42"/>
      <c r="C15" s="43"/>
      <c r="D15" s="43"/>
      <c r="E15" s="44"/>
      <c r="F15" s="41"/>
      <c r="G15" s="45"/>
      <c r="H15" s="40"/>
      <c r="I15" s="98">
        <v>2000</v>
      </c>
      <c r="J15" s="99" t="s">
        <v>51</v>
      </c>
      <c r="K15" s="100">
        <f t="shared" si="1"/>
        <v>12.56</v>
      </c>
      <c r="L15" s="100">
        <f t="shared" si="2"/>
        <v>13.06</v>
      </c>
      <c r="M15" s="101" t="s">
        <v>43</v>
      </c>
      <c r="N15" s="102">
        <f t="shared" si="0"/>
        <v>0.03731</v>
      </c>
      <c r="O15" s="103"/>
      <c r="P15" s="93"/>
    </row>
    <row r="16" s="2" customFormat="1" ht="15" customHeight="1" spans="1:16">
      <c r="A16" s="41"/>
      <c r="B16" s="42"/>
      <c r="C16" s="43"/>
      <c r="D16" s="43"/>
      <c r="E16" s="44"/>
      <c r="F16" s="41"/>
      <c r="G16" s="45"/>
      <c r="H16" s="40"/>
      <c r="I16" s="98">
        <v>2000</v>
      </c>
      <c r="J16" s="99" t="s">
        <v>52</v>
      </c>
      <c r="K16" s="100">
        <f t="shared" si="1"/>
        <v>12.56</v>
      </c>
      <c r="L16" s="100">
        <f t="shared" si="2"/>
        <v>13.06</v>
      </c>
      <c r="M16" s="101" t="s">
        <v>43</v>
      </c>
      <c r="N16" s="102">
        <f t="shared" si="0"/>
        <v>0.03731</v>
      </c>
      <c r="O16" s="103"/>
      <c r="P16" s="93"/>
    </row>
    <row r="17" s="2" customFormat="1" ht="15" customHeight="1" spans="1:16">
      <c r="A17" s="41"/>
      <c r="B17" s="42"/>
      <c r="C17" s="43"/>
      <c r="D17" s="43"/>
      <c r="E17" s="44"/>
      <c r="F17" s="41"/>
      <c r="G17" s="45"/>
      <c r="H17" s="40"/>
      <c r="I17" s="98">
        <v>2000</v>
      </c>
      <c r="J17" s="99" t="s">
        <v>53</v>
      </c>
      <c r="K17" s="100">
        <f t="shared" si="1"/>
        <v>12.56</v>
      </c>
      <c r="L17" s="100">
        <f t="shared" si="2"/>
        <v>13.06</v>
      </c>
      <c r="M17" s="101" t="s">
        <v>43</v>
      </c>
      <c r="N17" s="102">
        <f t="shared" si="0"/>
        <v>0.03731</v>
      </c>
      <c r="O17" s="103"/>
      <c r="P17" s="93"/>
    </row>
    <row r="18" s="2" customFormat="1" ht="15" customHeight="1" spans="1:16">
      <c r="A18" s="41"/>
      <c r="B18" s="42"/>
      <c r="C18" s="43"/>
      <c r="D18" s="43"/>
      <c r="E18" s="44"/>
      <c r="F18" s="41"/>
      <c r="G18" s="45"/>
      <c r="H18" s="40"/>
      <c r="I18" s="98">
        <v>2000</v>
      </c>
      <c r="J18" s="99" t="s">
        <v>54</v>
      </c>
      <c r="K18" s="100">
        <f t="shared" si="1"/>
        <v>12.56</v>
      </c>
      <c r="L18" s="100">
        <f t="shared" si="2"/>
        <v>13.06</v>
      </c>
      <c r="M18" s="101" t="s">
        <v>43</v>
      </c>
      <c r="N18" s="102">
        <f t="shared" si="0"/>
        <v>0.03731</v>
      </c>
      <c r="O18" s="103"/>
      <c r="P18" s="93"/>
    </row>
    <row r="19" s="2" customFormat="1" ht="15" customHeight="1" spans="1:16">
      <c r="A19" s="41"/>
      <c r="B19" s="42"/>
      <c r="C19" s="43"/>
      <c r="D19" s="43"/>
      <c r="E19" s="44"/>
      <c r="F19" s="41"/>
      <c r="G19" s="45"/>
      <c r="H19" s="40"/>
      <c r="I19" s="98">
        <v>2000</v>
      </c>
      <c r="J19" s="99" t="s">
        <v>55</v>
      </c>
      <c r="K19" s="100">
        <f t="shared" si="1"/>
        <v>12.56</v>
      </c>
      <c r="L19" s="100">
        <f t="shared" si="2"/>
        <v>13.06</v>
      </c>
      <c r="M19" s="101" t="s">
        <v>43</v>
      </c>
      <c r="N19" s="102">
        <f t="shared" si="0"/>
        <v>0.03731</v>
      </c>
      <c r="O19" s="103"/>
      <c r="P19" s="93"/>
    </row>
    <row r="20" s="2" customFormat="1" ht="15" customHeight="1" spans="1:16">
      <c r="A20" s="41"/>
      <c r="B20" s="42"/>
      <c r="C20" s="43"/>
      <c r="D20" s="43"/>
      <c r="E20" s="44"/>
      <c r="F20" s="41"/>
      <c r="G20" s="45"/>
      <c r="H20" s="40"/>
      <c r="I20" s="98">
        <v>2000</v>
      </c>
      <c r="J20" s="99" t="s">
        <v>56</v>
      </c>
      <c r="K20" s="100">
        <f t="shared" si="1"/>
        <v>12.56</v>
      </c>
      <c r="L20" s="100">
        <f t="shared" si="2"/>
        <v>13.06</v>
      </c>
      <c r="M20" s="101" t="s">
        <v>43</v>
      </c>
      <c r="N20" s="102">
        <f t="shared" si="0"/>
        <v>0.03731</v>
      </c>
      <c r="O20" s="103"/>
      <c r="P20" s="93"/>
    </row>
    <row r="21" s="2" customFormat="1" ht="15" customHeight="1" spans="1:16">
      <c r="A21" s="41"/>
      <c r="B21" s="42"/>
      <c r="C21" s="43"/>
      <c r="D21" s="43"/>
      <c r="E21" s="44"/>
      <c r="F21" s="41"/>
      <c r="G21" s="45"/>
      <c r="H21" s="40"/>
      <c r="I21" s="98">
        <v>2000</v>
      </c>
      <c r="J21" s="99" t="s">
        <v>57</v>
      </c>
      <c r="K21" s="100">
        <f t="shared" si="1"/>
        <v>12.56</v>
      </c>
      <c r="L21" s="100">
        <f t="shared" si="2"/>
        <v>13.06</v>
      </c>
      <c r="M21" s="101" t="s">
        <v>43</v>
      </c>
      <c r="N21" s="102">
        <f t="shared" si="0"/>
        <v>0.03731</v>
      </c>
      <c r="O21" s="103"/>
      <c r="P21" s="93"/>
    </row>
    <row r="22" s="2" customFormat="1" ht="15" customHeight="1" spans="1:16">
      <c r="A22" s="41"/>
      <c r="B22" s="42"/>
      <c r="C22" s="43"/>
      <c r="D22" s="43"/>
      <c r="E22" s="44"/>
      <c r="F22" s="41"/>
      <c r="G22" s="45"/>
      <c r="H22" s="40"/>
      <c r="I22" s="98">
        <v>2000</v>
      </c>
      <c r="J22" s="99" t="s">
        <v>58</v>
      </c>
      <c r="K22" s="100">
        <f t="shared" si="1"/>
        <v>12.56</v>
      </c>
      <c r="L22" s="100">
        <f t="shared" si="2"/>
        <v>13.06</v>
      </c>
      <c r="M22" s="101" t="s">
        <v>43</v>
      </c>
      <c r="N22" s="102">
        <f t="shared" si="0"/>
        <v>0.03731</v>
      </c>
      <c r="O22" s="103"/>
      <c r="P22" s="93"/>
    </row>
    <row r="23" s="2" customFormat="1" ht="15" customHeight="1" spans="1:16">
      <c r="A23" s="41"/>
      <c r="B23" s="42"/>
      <c r="C23" s="43"/>
      <c r="D23" s="43"/>
      <c r="E23" s="44"/>
      <c r="F23" s="41"/>
      <c r="G23" s="45"/>
      <c r="H23" s="40"/>
      <c r="I23" s="98">
        <v>2000</v>
      </c>
      <c r="J23" s="99" t="s">
        <v>59</v>
      </c>
      <c r="K23" s="100">
        <f t="shared" si="1"/>
        <v>12.56</v>
      </c>
      <c r="L23" s="100">
        <f t="shared" si="2"/>
        <v>13.06</v>
      </c>
      <c r="M23" s="101" t="s">
        <v>43</v>
      </c>
      <c r="N23" s="102">
        <f t="shared" si="0"/>
        <v>0.03731</v>
      </c>
      <c r="O23" s="103"/>
      <c r="P23" s="93"/>
    </row>
    <row r="24" s="2" customFormat="1" ht="15" customHeight="1" spans="1:16">
      <c r="A24" s="41"/>
      <c r="B24" s="42"/>
      <c r="C24" s="43"/>
      <c r="D24" s="43"/>
      <c r="E24" s="44"/>
      <c r="F24" s="41"/>
      <c r="G24" s="45"/>
      <c r="H24" s="40"/>
      <c r="I24" s="98">
        <v>2000</v>
      </c>
      <c r="J24" s="99" t="s">
        <v>60</v>
      </c>
      <c r="K24" s="100">
        <f t="shared" si="1"/>
        <v>12.56</v>
      </c>
      <c r="L24" s="100">
        <f t="shared" si="2"/>
        <v>13.06</v>
      </c>
      <c r="M24" s="101" t="s">
        <v>43</v>
      </c>
      <c r="N24" s="102">
        <f t="shared" si="0"/>
        <v>0.03731</v>
      </c>
      <c r="O24" s="103"/>
      <c r="P24" s="93"/>
    </row>
    <row r="25" s="2" customFormat="1" ht="15" customHeight="1" spans="1:16">
      <c r="A25" s="41"/>
      <c r="B25" s="42"/>
      <c r="C25" s="43"/>
      <c r="D25" s="43"/>
      <c r="E25" s="44"/>
      <c r="F25" s="41"/>
      <c r="G25" s="45"/>
      <c r="H25" s="40"/>
      <c r="I25" s="98">
        <v>2000</v>
      </c>
      <c r="J25" s="99" t="s">
        <v>61</v>
      </c>
      <c r="K25" s="100">
        <f t="shared" si="1"/>
        <v>12.56</v>
      </c>
      <c r="L25" s="100">
        <f t="shared" si="2"/>
        <v>13.06</v>
      </c>
      <c r="M25" s="101" t="s">
        <v>43</v>
      </c>
      <c r="N25" s="102">
        <f t="shared" si="0"/>
        <v>0.03731</v>
      </c>
      <c r="O25" s="103"/>
      <c r="P25" s="93"/>
    </row>
    <row r="26" s="2" customFormat="1" ht="15" customHeight="1" spans="1:16">
      <c r="A26" s="41"/>
      <c r="B26" s="42"/>
      <c r="C26" s="43"/>
      <c r="D26" s="43"/>
      <c r="E26" s="44"/>
      <c r="F26" s="41"/>
      <c r="G26" s="45"/>
      <c r="H26" s="40"/>
      <c r="I26" s="98">
        <v>2000</v>
      </c>
      <c r="J26" s="99" t="s">
        <v>62</v>
      </c>
      <c r="K26" s="100">
        <f t="shared" si="1"/>
        <v>12.56</v>
      </c>
      <c r="L26" s="100">
        <f t="shared" si="2"/>
        <v>13.06</v>
      </c>
      <c r="M26" s="101" t="s">
        <v>43</v>
      </c>
      <c r="N26" s="102">
        <f t="shared" si="0"/>
        <v>0.03731</v>
      </c>
      <c r="O26" s="103"/>
      <c r="P26" s="93"/>
    </row>
    <row r="27" s="2" customFormat="1" ht="15" customHeight="1" spans="1:16">
      <c r="A27" s="41"/>
      <c r="B27" s="42"/>
      <c r="C27" s="43"/>
      <c r="D27" s="43"/>
      <c r="E27" s="44"/>
      <c r="F27" s="41"/>
      <c r="G27" s="45"/>
      <c r="H27" s="40"/>
      <c r="I27" s="98">
        <v>2000</v>
      </c>
      <c r="J27" s="99" t="s">
        <v>63</v>
      </c>
      <c r="K27" s="100">
        <f t="shared" si="1"/>
        <v>12.56</v>
      </c>
      <c r="L27" s="100">
        <f t="shared" si="2"/>
        <v>13.06</v>
      </c>
      <c r="M27" s="101" t="s">
        <v>43</v>
      </c>
      <c r="N27" s="102">
        <f t="shared" si="0"/>
        <v>0.03731</v>
      </c>
      <c r="O27" s="103"/>
      <c r="P27" s="93"/>
    </row>
    <row r="28" s="2" customFormat="1" ht="15" customHeight="1" spans="1:16">
      <c r="A28" s="41"/>
      <c r="B28" s="42"/>
      <c r="C28" s="43"/>
      <c r="D28" s="43"/>
      <c r="E28" s="44"/>
      <c r="F28" s="41"/>
      <c r="G28" s="45"/>
      <c r="H28" s="40"/>
      <c r="I28" s="98">
        <v>2000</v>
      </c>
      <c r="J28" s="99" t="s">
        <v>64</v>
      </c>
      <c r="K28" s="100">
        <f t="shared" si="1"/>
        <v>12.56</v>
      </c>
      <c r="L28" s="100">
        <f t="shared" si="2"/>
        <v>13.06</v>
      </c>
      <c r="M28" s="101" t="s">
        <v>43</v>
      </c>
      <c r="N28" s="102">
        <f t="shared" si="0"/>
        <v>0.03731</v>
      </c>
      <c r="O28" s="103"/>
      <c r="P28" s="93"/>
    </row>
    <row r="29" s="2" customFormat="1" ht="15" customHeight="1" spans="1:16">
      <c r="A29" s="41"/>
      <c r="B29" s="42"/>
      <c r="C29" s="43"/>
      <c r="D29" s="43"/>
      <c r="E29" s="44"/>
      <c r="F29" s="41"/>
      <c r="G29" s="45"/>
      <c r="H29" s="40"/>
      <c r="I29" s="98">
        <v>2000</v>
      </c>
      <c r="J29" s="99" t="s">
        <v>65</v>
      </c>
      <c r="K29" s="100">
        <f t="shared" si="1"/>
        <v>12.56</v>
      </c>
      <c r="L29" s="100">
        <f t="shared" si="2"/>
        <v>13.06</v>
      </c>
      <c r="M29" s="101" t="s">
        <v>43</v>
      </c>
      <c r="N29" s="102">
        <f t="shared" si="0"/>
        <v>0.03731</v>
      </c>
      <c r="O29" s="103"/>
      <c r="P29" s="93"/>
    </row>
    <row r="30" s="2" customFormat="1" ht="15" customHeight="1" spans="1:16">
      <c r="A30" s="41"/>
      <c r="B30" s="42"/>
      <c r="C30" s="43"/>
      <c r="D30" s="43"/>
      <c r="E30" s="44"/>
      <c r="F30" s="41"/>
      <c r="G30" s="45"/>
      <c r="H30" s="40"/>
      <c r="I30" s="98">
        <v>2000</v>
      </c>
      <c r="J30" s="99" t="s">
        <v>66</v>
      </c>
      <c r="K30" s="100">
        <f t="shared" si="1"/>
        <v>12.56</v>
      </c>
      <c r="L30" s="100">
        <f t="shared" si="2"/>
        <v>13.06</v>
      </c>
      <c r="M30" s="101" t="s">
        <v>43</v>
      </c>
      <c r="N30" s="102">
        <f t="shared" si="0"/>
        <v>0.03731</v>
      </c>
      <c r="O30" s="103"/>
      <c r="P30" s="93"/>
    </row>
    <row r="31" s="2" customFormat="1" ht="15" customHeight="1" spans="1:16">
      <c r="A31" s="41"/>
      <c r="B31" s="42"/>
      <c r="C31" s="43"/>
      <c r="D31" s="43"/>
      <c r="E31" s="44"/>
      <c r="F31" s="41"/>
      <c r="G31" s="45"/>
      <c r="H31" s="40"/>
      <c r="I31" s="98">
        <v>2000</v>
      </c>
      <c r="J31" s="99" t="s">
        <v>67</v>
      </c>
      <c r="K31" s="100">
        <f t="shared" si="1"/>
        <v>12.56</v>
      </c>
      <c r="L31" s="100">
        <f t="shared" si="2"/>
        <v>13.06</v>
      </c>
      <c r="M31" s="101" t="s">
        <v>43</v>
      </c>
      <c r="N31" s="102">
        <f t="shared" si="0"/>
        <v>0.03731</v>
      </c>
      <c r="O31" s="103"/>
      <c r="P31" s="93"/>
    </row>
    <row r="32" s="2" customFormat="1" ht="15" customHeight="1" spans="1:16">
      <c r="A32" s="41"/>
      <c r="B32" s="42"/>
      <c r="C32" s="43"/>
      <c r="D32" s="43"/>
      <c r="E32" s="44"/>
      <c r="F32" s="41"/>
      <c r="G32" s="45"/>
      <c r="H32" s="40"/>
      <c r="I32" s="98">
        <v>2000</v>
      </c>
      <c r="J32" s="99" t="s">
        <v>68</v>
      </c>
      <c r="K32" s="100">
        <f t="shared" si="1"/>
        <v>12.56</v>
      </c>
      <c r="L32" s="100">
        <f t="shared" si="2"/>
        <v>13.06</v>
      </c>
      <c r="M32" s="101" t="s">
        <v>43</v>
      </c>
      <c r="N32" s="102">
        <f t="shared" si="0"/>
        <v>0.03731</v>
      </c>
      <c r="O32" s="103"/>
      <c r="P32" s="93"/>
    </row>
    <row r="33" s="2" customFormat="1" ht="15" customHeight="1" spans="1:16">
      <c r="A33" s="41"/>
      <c r="B33" s="42"/>
      <c r="C33" s="43"/>
      <c r="D33" s="43"/>
      <c r="E33" s="44"/>
      <c r="F33" s="41"/>
      <c r="G33" s="45"/>
      <c r="H33" s="40"/>
      <c r="I33" s="98">
        <v>2000</v>
      </c>
      <c r="J33" s="99" t="s">
        <v>69</v>
      </c>
      <c r="K33" s="100">
        <f t="shared" si="1"/>
        <v>12.56</v>
      </c>
      <c r="L33" s="100">
        <f t="shared" si="2"/>
        <v>13.06</v>
      </c>
      <c r="M33" s="101" t="s">
        <v>43</v>
      </c>
      <c r="N33" s="102">
        <f t="shared" si="0"/>
        <v>0.03731</v>
      </c>
      <c r="O33" s="103"/>
      <c r="P33" s="93"/>
    </row>
    <row r="34" s="2" customFormat="1" ht="15" customHeight="1" spans="1:16">
      <c r="A34" s="41"/>
      <c r="B34" s="42"/>
      <c r="C34" s="43"/>
      <c r="D34" s="43"/>
      <c r="E34" s="44"/>
      <c r="F34" s="41"/>
      <c r="G34" s="45"/>
      <c r="H34" s="40"/>
      <c r="I34" s="98">
        <v>2000</v>
      </c>
      <c r="J34" s="99" t="s">
        <v>70</v>
      </c>
      <c r="K34" s="100">
        <f t="shared" si="1"/>
        <v>12.56</v>
      </c>
      <c r="L34" s="100">
        <f t="shared" si="2"/>
        <v>13.06</v>
      </c>
      <c r="M34" s="101" t="s">
        <v>43</v>
      </c>
      <c r="N34" s="102">
        <f t="shared" si="0"/>
        <v>0.03731</v>
      </c>
      <c r="O34" s="103"/>
      <c r="P34" s="93"/>
    </row>
    <row r="35" s="2" customFormat="1" ht="15" customHeight="1" spans="1:16">
      <c r="A35" s="41"/>
      <c r="B35" s="42"/>
      <c r="C35" s="43"/>
      <c r="D35" s="43"/>
      <c r="E35" s="44"/>
      <c r="F35" s="41"/>
      <c r="G35" s="45"/>
      <c r="H35" s="40"/>
      <c r="I35" s="98">
        <v>2000</v>
      </c>
      <c r="J35" s="99" t="s">
        <v>71</v>
      </c>
      <c r="K35" s="100">
        <f t="shared" si="1"/>
        <v>12.56</v>
      </c>
      <c r="L35" s="100">
        <f t="shared" si="2"/>
        <v>13.06</v>
      </c>
      <c r="M35" s="101" t="s">
        <v>43</v>
      </c>
      <c r="N35" s="102">
        <f t="shared" ref="N35:N58" si="3">0.7*0.26*0.205</f>
        <v>0.03731</v>
      </c>
      <c r="O35" s="103"/>
      <c r="P35" s="93"/>
    </row>
    <row r="36" s="2" customFormat="1" ht="15" customHeight="1" spans="1:16">
      <c r="A36" s="41"/>
      <c r="B36" s="42"/>
      <c r="C36" s="43"/>
      <c r="D36" s="43"/>
      <c r="E36" s="44"/>
      <c r="F36" s="41"/>
      <c r="G36" s="45"/>
      <c r="H36" s="40"/>
      <c r="I36" s="98">
        <v>2000</v>
      </c>
      <c r="J36" s="99" t="s">
        <v>72</v>
      </c>
      <c r="K36" s="100">
        <f t="shared" si="1"/>
        <v>12.56</v>
      </c>
      <c r="L36" s="100">
        <f t="shared" si="2"/>
        <v>13.06</v>
      </c>
      <c r="M36" s="101" t="s">
        <v>43</v>
      </c>
      <c r="N36" s="102">
        <f t="shared" si="3"/>
        <v>0.03731</v>
      </c>
      <c r="O36" s="103"/>
      <c r="P36" s="93"/>
    </row>
    <row r="37" s="2" customFormat="1" ht="15" customHeight="1" spans="1:16">
      <c r="A37" s="41"/>
      <c r="B37" s="42"/>
      <c r="C37" s="43"/>
      <c r="D37" s="43"/>
      <c r="E37" s="44"/>
      <c r="F37" s="41"/>
      <c r="G37" s="45"/>
      <c r="H37" s="40"/>
      <c r="I37" s="98">
        <v>2000</v>
      </c>
      <c r="J37" s="99" t="s">
        <v>73</v>
      </c>
      <c r="K37" s="100">
        <f t="shared" si="1"/>
        <v>12.56</v>
      </c>
      <c r="L37" s="100">
        <f t="shared" si="2"/>
        <v>13.06</v>
      </c>
      <c r="M37" s="101" t="s">
        <v>43</v>
      </c>
      <c r="N37" s="102">
        <f t="shared" si="3"/>
        <v>0.03731</v>
      </c>
      <c r="O37" s="103"/>
      <c r="P37" s="93"/>
    </row>
    <row r="38" s="2" customFormat="1" ht="15" customHeight="1" spans="1:16">
      <c r="A38" s="41"/>
      <c r="B38" s="42"/>
      <c r="C38" s="43"/>
      <c r="D38" s="43"/>
      <c r="E38" s="44"/>
      <c r="F38" s="41"/>
      <c r="G38" s="45"/>
      <c r="H38" s="40">
        <v>600</v>
      </c>
      <c r="I38" s="98">
        <v>1950</v>
      </c>
      <c r="J38" s="99" t="s">
        <v>74</v>
      </c>
      <c r="K38" s="100">
        <f t="shared" si="1"/>
        <v>12.246</v>
      </c>
      <c r="L38" s="100">
        <f t="shared" si="2"/>
        <v>12.746</v>
      </c>
      <c r="M38" s="101" t="s">
        <v>43</v>
      </c>
      <c r="N38" s="102">
        <f t="shared" si="3"/>
        <v>0.03731</v>
      </c>
      <c r="O38" s="103"/>
      <c r="P38" s="93"/>
    </row>
    <row r="39" s="2" customFormat="1" ht="15" customHeight="1" spans="1:16">
      <c r="A39" s="46"/>
      <c r="B39" s="47"/>
      <c r="C39" s="48"/>
      <c r="D39" s="48"/>
      <c r="E39" s="49"/>
      <c r="F39" s="41" t="s">
        <v>75</v>
      </c>
      <c r="G39" s="50">
        <v>38850</v>
      </c>
      <c r="H39" s="51"/>
      <c r="I39" s="104">
        <v>2000</v>
      </c>
      <c r="J39" s="99" t="s">
        <v>76</v>
      </c>
      <c r="K39" s="100">
        <f t="shared" si="1"/>
        <v>12.56</v>
      </c>
      <c r="L39" s="100">
        <f t="shared" si="2"/>
        <v>13.06</v>
      </c>
      <c r="M39" s="105" t="s">
        <v>43</v>
      </c>
      <c r="N39" s="102">
        <f t="shared" si="3"/>
        <v>0.03731</v>
      </c>
      <c r="O39" s="92" t="s">
        <v>77</v>
      </c>
      <c r="P39" s="93"/>
    </row>
    <row r="40" s="2" customFormat="1" ht="15" customHeight="1" spans="1:16">
      <c r="A40" s="46"/>
      <c r="B40" s="47"/>
      <c r="C40" s="48"/>
      <c r="D40" s="48"/>
      <c r="E40" s="49"/>
      <c r="F40" s="46"/>
      <c r="G40" s="50"/>
      <c r="H40" s="51"/>
      <c r="I40" s="104">
        <v>2000</v>
      </c>
      <c r="J40" s="99" t="s">
        <v>78</v>
      </c>
      <c r="K40" s="100">
        <f t="shared" si="1"/>
        <v>12.56</v>
      </c>
      <c r="L40" s="100">
        <f t="shared" si="2"/>
        <v>13.06</v>
      </c>
      <c r="M40" s="105" t="s">
        <v>43</v>
      </c>
      <c r="N40" s="102">
        <f t="shared" si="3"/>
        <v>0.03731</v>
      </c>
      <c r="O40" s="92"/>
      <c r="P40" s="93"/>
    </row>
    <row r="41" s="2" customFormat="1" ht="15" customHeight="1" spans="1:16">
      <c r="A41" s="46"/>
      <c r="B41" s="47"/>
      <c r="C41" s="48"/>
      <c r="D41" s="48"/>
      <c r="E41" s="49"/>
      <c r="F41" s="46"/>
      <c r="G41" s="50"/>
      <c r="H41" s="51"/>
      <c r="I41" s="104">
        <v>2000</v>
      </c>
      <c r="J41" s="99" t="s">
        <v>79</v>
      </c>
      <c r="K41" s="100">
        <f t="shared" ref="K41:K58" si="4">I41*0.00628</f>
        <v>12.56</v>
      </c>
      <c r="L41" s="100">
        <f t="shared" ref="L41:L72" si="5">K41+0.5</f>
        <v>13.06</v>
      </c>
      <c r="M41" s="105" t="s">
        <v>43</v>
      </c>
      <c r="N41" s="102">
        <f t="shared" si="3"/>
        <v>0.03731</v>
      </c>
      <c r="O41" s="92"/>
      <c r="P41" s="93"/>
    </row>
    <row r="42" s="2" customFormat="1" ht="15" customHeight="1" spans="1:16">
      <c r="A42" s="46"/>
      <c r="B42" s="47"/>
      <c r="C42" s="48"/>
      <c r="D42" s="48"/>
      <c r="E42" s="49"/>
      <c r="F42" s="46"/>
      <c r="G42" s="50"/>
      <c r="H42" s="51"/>
      <c r="I42" s="104">
        <v>2000</v>
      </c>
      <c r="J42" s="99" t="s">
        <v>80</v>
      </c>
      <c r="K42" s="100">
        <f t="shared" si="4"/>
        <v>12.56</v>
      </c>
      <c r="L42" s="100">
        <f t="shared" si="5"/>
        <v>13.06</v>
      </c>
      <c r="M42" s="105" t="s">
        <v>43</v>
      </c>
      <c r="N42" s="102">
        <f t="shared" si="3"/>
        <v>0.03731</v>
      </c>
      <c r="O42" s="92"/>
      <c r="P42" s="93"/>
    </row>
    <row r="43" s="2" customFormat="1" ht="15" customHeight="1" spans="1:16">
      <c r="A43" s="46"/>
      <c r="B43" s="47"/>
      <c r="C43" s="48"/>
      <c r="D43" s="48"/>
      <c r="E43" s="49"/>
      <c r="F43" s="46"/>
      <c r="G43" s="50"/>
      <c r="H43" s="51"/>
      <c r="I43" s="104">
        <v>2000</v>
      </c>
      <c r="J43" s="99" t="s">
        <v>81</v>
      </c>
      <c r="K43" s="100">
        <f t="shared" si="4"/>
        <v>12.56</v>
      </c>
      <c r="L43" s="100">
        <f t="shared" si="5"/>
        <v>13.06</v>
      </c>
      <c r="M43" s="105" t="s">
        <v>43</v>
      </c>
      <c r="N43" s="102">
        <f t="shared" si="3"/>
        <v>0.03731</v>
      </c>
      <c r="O43" s="92"/>
      <c r="P43" s="93"/>
    </row>
    <row r="44" s="2" customFormat="1" ht="15" customHeight="1" spans="1:16">
      <c r="A44" s="46"/>
      <c r="B44" s="47"/>
      <c r="C44" s="48"/>
      <c r="D44" s="48"/>
      <c r="E44" s="49"/>
      <c r="F44" s="46"/>
      <c r="G44" s="50"/>
      <c r="H44" s="51"/>
      <c r="I44" s="104">
        <v>2000</v>
      </c>
      <c r="J44" s="99" t="s">
        <v>82</v>
      </c>
      <c r="K44" s="100">
        <f t="shared" si="4"/>
        <v>12.56</v>
      </c>
      <c r="L44" s="100">
        <f t="shared" si="5"/>
        <v>13.06</v>
      </c>
      <c r="M44" s="105" t="s">
        <v>43</v>
      </c>
      <c r="N44" s="102">
        <f t="shared" si="3"/>
        <v>0.03731</v>
      </c>
      <c r="O44" s="92"/>
      <c r="P44" s="93"/>
    </row>
    <row r="45" s="2" customFormat="1" ht="15" customHeight="1" spans="1:16">
      <c r="A45" s="46"/>
      <c r="B45" s="47"/>
      <c r="C45" s="48"/>
      <c r="D45" s="48"/>
      <c r="E45" s="49"/>
      <c r="F45" s="46"/>
      <c r="G45" s="50"/>
      <c r="H45" s="51"/>
      <c r="I45" s="104">
        <v>2000</v>
      </c>
      <c r="J45" s="99" t="s">
        <v>83</v>
      </c>
      <c r="K45" s="100">
        <f t="shared" si="4"/>
        <v>12.56</v>
      </c>
      <c r="L45" s="100">
        <f t="shared" si="5"/>
        <v>13.06</v>
      </c>
      <c r="M45" s="105" t="s">
        <v>43</v>
      </c>
      <c r="N45" s="102">
        <f t="shared" si="3"/>
        <v>0.03731</v>
      </c>
      <c r="O45" s="92"/>
      <c r="P45" s="93"/>
    </row>
    <row r="46" s="2" customFormat="1" ht="15" customHeight="1" spans="1:16">
      <c r="A46" s="46"/>
      <c r="B46" s="47"/>
      <c r="C46" s="48"/>
      <c r="D46" s="48"/>
      <c r="E46" s="49"/>
      <c r="F46" s="46"/>
      <c r="G46" s="50"/>
      <c r="H46" s="51"/>
      <c r="I46" s="104">
        <v>2000</v>
      </c>
      <c r="J46" s="99" t="s">
        <v>84</v>
      </c>
      <c r="K46" s="100">
        <f t="shared" si="4"/>
        <v>12.56</v>
      </c>
      <c r="L46" s="100">
        <f t="shared" si="5"/>
        <v>13.06</v>
      </c>
      <c r="M46" s="105" t="s">
        <v>43</v>
      </c>
      <c r="N46" s="102">
        <f t="shared" si="3"/>
        <v>0.03731</v>
      </c>
      <c r="O46" s="92"/>
      <c r="P46" s="93"/>
    </row>
    <row r="47" s="2" customFormat="1" ht="15" customHeight="1" spans="1:16">
      <c r="A47" s="46"/>
      <c r="B47" s="47"/>
      <c r="C47" s="48"/>
      <c r="D47" s="48"/>
      <c r="E47" s="49"/>
      <c r="F47" s="46"/>
      <c r="G47" s="50"/>
      <c r="H47" s="51"/>
      <c r="I47" s="104">
        <v>2000</v>
      </c>
      <c r="J47" s="99" t="s">
        <v>85</v>
      </c>
      <c r="K47" s="100">
        <f t="shared" si="4"/>
        <v>12.56</v>
      </c>
      <c r="L47" s="100">
        <f t="shared" si="5"/>
        <v>13.06</v>
      </c>
      <c r="M47" s="105" t="s">
        <v>43</v>
      </c>
      <c r="N47" s="102">
        <f t="shared" si="3"/>
        <v>0.03731</v>
      </c>
      <c r="O47" s="92"/>
      <c r="P47" s="93"/>
    </row>
    <row r="48" s="2" customFormat="1" ht="15" customHeight="1" spans="1:16">
      <c r="A48" s="46"/>
      <c r="B48" s="47"/>
      <c r="C48" s="48"/>
      <c r="D48" s="48"/>
      <c r="E48" s="49"/>
      <c r="F48" s="46"/>
      <c r="G48" s="50"/>
      <c r="H48" s="51"/>
      <c r="I48" s="104">
        <v>2000</v>
      </c>
      <c r="J48" s="99" t="s">
        <v>86</v>
      </c>
      <c r="K48" s="100">
        <f t="shared" si="4"/>
        <v>12.56</v>
      </c>
      <c r="L48" s="100">
        <f t="shared" si="5"/>
        <v>13.06</v>
      </c>
      <c r="M48" s="105" t="s">
        <v>43</v>
      </c>
      <c r="N48" s="102">
        <f t="shared" si="3"/>
        <v>0.03731</v>
      </c>
      <c r="O48" s="92"/>
      <c r="P48" s="93"/>
    </row>
    <row r="49" s="2" customFormat="1" ht="15" customHeight="1" spans="1:16">
      <c r="A49" s="46"/>
      <c r="B49" s="47"/>
      <c r="C49" s="48"/>
      <c r="D49" s="48"/>
      <c r="E49" s="49"/>
      <c r="F49" s="46"/>
      <c r="G49" s="50"/>
      <c r="H49" s="51"/>
      <c r="I49" s="104">
        <v>2000</v>
      </c>
      <c r="J49" s="99" t="s">
        <v>87</v>
      </c>
      <c r="K49" s="100">
        <f t="shared" si="4"/>
        <v>12.56</v>
      </c>
      <c r="L49" s="100">
        <f t="shared" si="5"/>
        <v>13.06</v>
      </c>
      <c r="M49" s="105" t="s">
        <v>43</v>
      </c>
      <c r="N49" s="102">
        <f t="shared" si="3"/>
        <v>0.03731</v>
      </c>
      <c r="O49" s="92"/>
      <c r="P49" s="93"/>
    </row>
    <row r="50" s="2" customFormat="1" ht="15" customHeight="1" spans="1:16">
      <c r="A50" s="46"/>
      <c r="B50" s="47"/>
      <c r="C50" s="48"/>
      <c r="D50" s="48"/>
      <c r="E50" s="49"/>
      <c r="F50" s="46"/>
      <c r="G50" s="50"/>
      <c r="H50" s="51"/>
      <c r="I50" s="104">
        <v>2000</v>
      </c>
      <c r="J50" s="99" t="s">
        <v>88</v>
      </c>
      <c r="K50" s="100">
        <f t="shared" si="4"/>
        <v>12.56</v>
      </c>
      <c r="L50" s="100">
        <f t="shared" si="5"/>
        <v>13.06</v>
      </c>
      <c r="M50" s="105" t="s">
        <v>43</v>
      </c>
      <c r="N50" s="102">
        <f t="shared" si="3"/>
        <v>0.03731</v>
      </c>
      <c r="O50" s="92"/>
      <c r="P50" s="93"/>
    </row>
    <row r="51" s="2" customFormat="1" ht="15" customHeight="1" spans="1:16">
      <c r="A51" s="46"/>
      <c r="B51" s="47"/>
      <c r="C51" s="48"/>
      <c r="D51" s="48"/>
      <c r="E51" s="49"/>
      <c r="F51" s="46"/>
      <c r="G51" s="50"/>
      <c r="H51" s="51"/>
      <c r="I51" s="104">
        <v>2000</v>
      </c>
      <c r="J51" s="99" t="s">
        <v>89</v>
      </c>
      <c r="K51" s="100">
        <f t="shared" si="4"/>
        <v>12.56</v>
      </c>
      <c r="L51" s="100">
        <f t="shared" si="5"/>
        <v>13.06</v>
      </c>
      <c r="M51" s="105" t="s">
        <v>43</v>
      </c>
      <c r="N51" s="102">
        <f t="shared" si="3"/>
        <v>0.03731</v>
      </c>
      <c r="O51" s="92"/>
      <c r="P51" s="93"/>
    </row>
    <row r="52" s="2" customFormat="1" ht="15" customHeight="1" spans="1:16">
      <c r="A52" s="46"/>
      <c r="B52" s="47"/>
      <c r="C52" s="48"/>
      <c r="D52" s="48"/>
      <c r="E52" s="49"/>
      <c r="F52" s="46"/>
      <c r="G52" s="50"/>
      <c r="H52" s="51"/>
      <c r="I52" s="104">
        <v>2000</v>
      </c>
      <c r="J52" s="99" t="s">
        <v>90</v>
      </c>
      <c r="K52" s="100">
        <f t="shared" si="4"/>
        <v>12.56</v>
      </c>
      <c r="L52" s="100">
        <f t="shared" si="5"/>
        <v>13.06</v>
      </c>
      <c r="M52" s="105" t="s">
        <v>43</v>
      </c>
      <c r="N52" s="102">
        <f t="shared" si="3"/>
        <v>0.03731</v>
      </c>
      <c r="O52" s="92"/>
      <c r="P52" s="93"/>
    </row>
    <row r="53" s="2" customFormat="1" ht="15" customHeight="1" spans="1:16">
      <c r="A53" s="46"/>
      <c r="B53" s="47"/>
      <c r="C53" s="48"/>
      <c r="D53" s="48"/>
      <c r="E53" s="49"/>
      <c r="F53" s="46"/>
      <c r="G53" s="50"/>
      <c r="H53" s="51"/>
      <c r="I53" s="104">
        <v>2000</v>
      </c>
      <c r="J53" s="99" t="s">
        <v>91</v>
      </c>
      <c r="K53" s="100">
        <f t="shared" si="4"/>
        <v>12.56</v>
      </c>
      <c r="L53" s="100">
        <f t="shared" si="5"/>
        <v>13.06</v>
      </c>
      <c r="M53" s="105" t="s">
        <v>43</v>
      </c>
      <c r="N53" s="102">
        <f t="shared" si="3"/>
        <v>0.03731</v>
      </c>
      <c r="O53" s="92"/>
      <c r="P53" s="93"/>
    </row>
    <row r="54" s="2" customFormat="1" ht="15" customHeight="1" spans="1:16">
      <c r="A54" s="46"/>
      <c r="B54" s="47"/>
      <c r="C54" s="48"/>
      <c r="D54" s="48"/>
      <c r="E54" s="49"/>
      <c r="F54" s="46"/>
      <c r="G54" s="50"/>
      <c r="H54" s="51"/>
      <c r="I54" s="104">
        <v>2000</v>
      </c>
      <c r="J54" s="99" t="s">
        <v>92</v>
      </c>
      <c r="K54" s="100">
        <f t="shared" si="4"/>
        <v>12.56</v>
      </c>
      <c r="L54" s="100">
        <f t="shared" si="5"/>
        <v>13.06</v>
      </c>
      <c r="M54" s="105" t="s">
        <v>43</v>
      </c>
      <c r="N54" s="102">
        <f t="shared" si="3"/>
        <v>0.03731</v>
      </c>
      <c r="O54" s="92"/>
      <c r="P54" s="93"/>
    </row>
    <row r="55" s="2" customFormat="1" ht="15" customHeight="1" spans="1:16">
      <c r="A55" s="46"/>
      <c r="B55" s="47"/>
      <c r="C55" s="48"/>
      <c r="D55" s="48"/>
      <c r="E55" s="49"/>
      <c r="F55" s="46"/>
      <c r="G55" s="50"/>
      <c r="H55" s="51"/>
      <c r="I55" s="104">
        <v>2000</v>
      </c>
      <c r="J55" s="99" t="s">
        <v>93</v>
      </c>
      <c r="K55" s="100">
        <f t="shared" si="4"/>
        <v>12.56</v>
      </c>
      <c r="L55" s="100">
        <f t="shared" si="5"/>
        <v>13.06</v>
      </c>
      <c r="M55" s="105" t="s">
        <v>43</v>
      </c>
      <c r="N55" s="102">
        <f t="shared" si="3"/>
        <v>0.03731</v>
      </c>
      <c r="O55" s="92"/>
      <c r="P55" s="93"/>
    </row>
    <row r="56" s="2" customFormat="1" ht="15" customHeight="1" spans="1:16">
      <c r="A56" s="46"/>
      <c r="B56" s="47"/>
      <c r="C56" s="48"/>
      <c r="D56" s="48"/>
      <c r="E56" s="49"/>
      <c r="F56" s="46"/>
      <c r="G56" s="50"/>
      <c r="H56" s="51"/>
      <c r="I56" s="104">
        <v>2000</v>
      </c>
      <c r="J56" s="99" t="s">
        <v>94</v>
      </c>
      <c r="K56" s="100">
        <f t="shared" si="4"/>
        <v>12.56</v>
      </c>
      <c r="L56" s="100">
        <f t="shared" si="5"/>
        <v>13.06</v>
      </c>
      <c r="M56" s="105" t="s">
        <v>43</v>
      </c>
      <c r="N56" s="102">
        <f t="shared" si="3"/>
        <v>0.03731</v>
      </c>
      <c r="O56" s="92"/>
      <c r="P56" s="93"/>
    </row>
    <row r="57" s="2" customFormat="1" ht="15" customHeight="1" spans="1:16">
      <c r="A57" s="46"/>
      <c r="B57" s="47"/>
      <c r="C57" s="48"/>
      <c r="D57" s="48"/>
      <c r="E57" s="49"/>
      <c r="F57" s="46"/>
      <c r="G57" s="50"/>
      <c r="H57" s="51"/>
      <c r="I57" s="104">
        <v>2000</v>
      </c>
      <c r="J57" s="99" t="s">
        <v>95</v>
      </c>
      <c r="K57" s="100">
        <f t="shared" si="4"/>
        <v>12.56</v>
      </c>
      <c r="L57" s="100">
        <f t="shared" si="5"/>
        <v>13.06</v>
      </c>
      <c r="M57" s="105" t="s">
        <v>43</v>
      </c>
      <c r="N57" s="102">
        <f t="shared" si="3"/>
        <v>0.03731</v>
      </c>
      <c r="O57" s="92"/>
      <c r="P57" s="93"/>
    </row>
    <row r="58" s="2" customFormat="1" ht="15" customHeight="1" spans="1:16">
      <c r="A58" s="52"/>
      <c r="B58" s="53"/>
      <c r="C58" s="54"/>
      <c r="D58" s="54"/>
      <c r="E58" s="55"/>
      <c r="F58" s="52"/>
      <c r="G58" s="50"/>
      <c r="H58" s="51">
        <v>400</v>
      </c>
      <c r="I58" s="104">
        <f>38850-38000+400</f>
        <v>1250</v>
      </c>
      <c r="J58" s="99" t="s">
        <v>96</v>
      </c>
      <c r="K58" s="100">
        <f t="shared" si="4"/>
        <v>7.85</v>
      </c>
      <c r="L58" s="100">
        <f t="shared" si="5"/>
        <v>8.35</v>
      </c>
      <c r="M58" s="105" t="s">
        <v>43</v>
      </c>
      <c r="N58" s="102">
        <f t="shared" si="3"/>
        <v>0.03731</v>
      </c>
      <c r="O58" s="92"/>
      <c r="P58" s="93"/>
    </row>
    <row r="59" s="2" customFormat="1" ht="15" customHeight="1" spans="1:16">
      <c r="A59" s="56" t="s">
        <v>97</v>
      </c>
      <c r="B59" s="57" t="s">
        <v>98</v>
      </c>
      <c r="C59" s="57" t="s">
        <v>99</v>
      </c>
      <c r="D59" s="56" t="s">
        <v>100</v>
      </c>
      <c r="E59" s="58"/>
      <c r="F59" s="59" t="s">
        <v>101</v>
      </c>
      <c r="G59" s="60">
        <v>11200</v>
      </c>
      <c r="H59" s="30"/>
      <c r="I59" s="98">
        <v>7000</v>
      </c>
      <c r="J59" s="99" t="s">
        <v>102</v>
      </c>
      <c r="K59" s="100">
        <f>I59*0.00241</f>
        <v>16.87</v>
      </c>
      <c r="L59" s="100">
        <f t="shared" si="5"/>
        <v>17.37</v>
      </c>
      <c r="M59" s="101" t="s">
        <v>43</v>
      </c>
      <c r="N59" s="102">
        <f t="shared" ref="N59:N81" si="6">0.7*0.26*0.205</f>
        <v>0.03731</v>
      </c>
      <c r="O59" s="92"/>
      <c r="P59" s="93"/>
    </row>
    <row r="60" s="2" customFormat="1" ht="15" customHeight="1" spans="1:16">
      <c r="A60" s="61"/>
      <c r="B60" s="62"/>
      <c r="C60" s="62"/>
      <c r="D60" s="61"/>
      <c r="E60" s="63"/>
      <c r="F60" s="64"/>
      <c r="G60" s="65"/>
      <c r="H60" s="66">
        <v>300</v>
      </c>
      <c r="I60" s="98">
        <v>4500</v>
      </c>
      <c r="J60" s="99" t="s">
        <v>103</v>
      </c>
      <c r="K60" s="100">
        <f t="shared" ref="K60:K91" si="7">I60*0.00241</f>
        <v>10.845</v>
      </c>
      <c r="L60" s="100">
        <f t="shared" si="5"/>
        <v>11.345</v>
      </c>
      <c r="M60" s="101" t="s">
        <v>43</v>
      </c>
      <c r="N60" s="102">
        <f t="shared" si="6"/>
        <v>0.03731</v>
      </c>
      <c r="O60" s="92"/>
      <c r="P60" s="93"/>
    </row>
    <row r="61" s="2" customFormat="1" ht="15" customHeight="1" spans="1:16">
      <c r="A61" s="61"/>
      <c r="B61" s="62"/>
      <c r="C61" s="62"/>
      <c r="D61" s="61"/>
      <c r="E61" s="63"/>
      <c r="F61" s="67" t="s">
        <v>104</v>
      </c>
      <c r="G61" s="68">
        <v>173050</v>
      </c>
      <c r="H61" s="51"/>
      <c r="I61" s="51">
        <v>7000</v>
      </c>
      <c r="J61" s="99" t="s">
        <v>105</v>
      </c>
      <c r="K61" s="100">
        <f t="shared" si="7"/>
        <v>16.87</v>
      </c>
      <c r="L61" s="100">
        <f t="shared" si="5"/>
        <v>17.37</v>
      </c>
      <c r="M61" s="101" t="s">
        <v>43</v>
      </c>
      <c r="N61" s="102">
        <f t="shared" si="6"/>
        <v>0.03731</v>
      </c>
      <c r="O61" s="92"/>
      <c r="P61" s="106"/>
    </row>
    <row r="62" s="2" customFormat="1" ht="15" customHeight="1" spans="1:16">
      <c r="A62" s="61"/>
      <c r="B62" s="62"/>
      <c r="C62" s="62"/>
      <c r="D62" s="61"/>
      <c r="E62" s="63"/>
      <c r="F62" s="69"/>
      <c r="G62" s="70"/>
      <c r="H62" s="51"/>
      <c r="I62" s="51">
        <v>7000</v>
      </c>
      <c r="J62" s="99" t="s">
        <v>106</v>
      </c>
      <c r="K62" s="100">
        <f t="shared" si="7"/>
        <v>16.87</v>
      </c>
      <c r="L62" s="100">
        <f t="shared" si="5"/>
        <v>17.37</v>
      </c>
      <c r="M62" s="101" t="s">
        <v>43</v>
      </c>
      <c r="N62" s="102">
        <f t="shared" si="6"/>
        <v>0.03731</v>
      </c>
      <c r="O62" s="92"/>
      <c r="P62" s="106"/>
    </row>
    <row r="63" s="2" customFormat="1" ht="15" customHeight="1" spans="1:16">
      <c r="A63" s="61"/>
      <c r="B63" s="62"/>
      <c r="C63" s="62"/>
      <c r="D63" s="61"/>
      <c r="E63" s="63"/>
      <c r="F63" s="69"/>
      <c r="G63" s="70"/>
      <c r="H63" s="51"/>
      <c r="I63" s="51">
        <v>7000</v>
      </c>
      <c r="J63" s="99" t="s">
        <v>107</v>
      </c>
      <c r="K63" s="100">
        <f t="shared" si="7"/>
        <v>16.87</v>
      </c>
      <c r="L63" s="100">
        <f t="shared" si="5"/>
        <v>17.37</v>
      </c>
      <c r="M63" s="101" t="s">
        <v>43</v>
      </c>
      <c r="N63" s="102">
        <f t="shared" si="6"/>
        <v>0.03731</v>
      </c>
      <c r="O63" s="92"/>
      <c r="P63" s="106"/>
    </row>
    <row r="64" s="2" customFormat="1" ht="15" customHeight="1" spans="1:16">
      <c r="A64" s="61"/>
      <c r="B64" s="62"/>
      <c r="C64" s="62"/>
      <c r="D64" s="61"/>
      <c r="E64" s="63"/>
      <c r="F64" s="69"/>
      <c r="G64" s="70"/>
      <c r="H64" s="51"/>
      <c r="I64" s="51">
        <v>7000</v>
      </c>
      <c r="J64" s="99" t="s">
        <v>108</v>
      </c>
      <c r="K64" s="100">
        <f t="shared" si="7"/>
        <v>16.87</v>
      </c>
      <c r="L64" s="100">
        <f t="shared" si="5"/>
        <v>17.37</v>
      </c>
      <c r="M64" s="101" t="s">
        <v>43</v>
      </c>
      <c r="N64" s="102">
        <f t="shared" si="6"/>
        <v>0.03731</v>
      </c>
      <c r="O64" s="92"/>
      <c r="P64" s="106"/>
    </row>
    <row r="65" s="2" customFormat="1" ht="15" customHeight="1" spans="1:16">
      <c r="A65" s="61"/>
      <c r="B65" s="62"/>
      <c r="C65" s="62"/>
      <c r="D65" s="61"/>
      <c r="E65" s="63"/>
      <c r="F65" s="69"/>
      <c r="G65" s="70"/>
      <c r="H65" s="51"/>
      <c r="I65" s="51">
        <v>7000</v>
      </c>
      <c r="J65" s="99" t="s">
        <v>109</v>
      </c>
      <c r="K65" s="100">
        <f t="shared" si="7"/>
        <v>16.87</v>
      </c>
      <c r="L65" s="100">
        <f t="shared" si="5"/>
        <v>17.37</v>
      </c>
      <c r="M65" s="101" t="s">
        <v>43</v>
      </c>
      <c r="N65" s="102">
        <f t="shared" si="6"/>
        <v>0.03731</v>
      </c>
      <c r="O65" s="92"/>
      <c r="P65" s="106"/>
    </row>
    <row r="66" s="2" customFormat="1" ht="15" customHeight="1" spans="1:16">
      <c r="A66" s="61"/>
      <c r="B66" s="62"/>
      <c r="C66" s="62"/>
      <c r="D66" s="61"/>
      <c r="E66" s="63"/>
      <c r="F66" s="69"/>
      <c r="G66" s="70"/>
      <c r="H66" s="51"/>
      <c r="I66" s="51">
        <v>7000</v>
      </c>
      <c r="J66" s="99" t="s">
        <v>110</v>
      </c>
      <c r="K66" s="100">
        <f t="shared" si="7"/>
        <v>16.87</v>
      </c>
      <c r="L66" s="100">
        <f t="shared" si="5"/>
        <v>17.37</v>
      </c>
      <c r="M66" s="101" t="s">
        <v>43</v>
      </c>
      <c r="N66" s="102">
        <f t="shared" si="6"/>
        <v>0.03731</v>
      </c>
      <c r="O66" s="92"/>
      <c r="P66" s="106"/>
    </row>
    <row r="67" s="2" customFormat="1" ht="15" customHeight="1" spans="1:16">
      <c r="A67" s="61"/>
      <c r="B67" s="62"/>
      <c r="C67" s="62"/>
      <c r="D67" s="61"/>
      <c r="E67" s="63"/>
      <c r="F67" s="107" t="s">
        <v>41</v>
      </c>
      <c r="G67" s="108">
        <v>213650</v>
      </c>
      <c r="H67" s="51">
        <v>1</v>
      </c>
      <c r="I67" s="51">
        <v>7000</v>
      </c>
      <c r="J67" s="99" t="s">
        <v>111</v>
      </c>
      <c r="K67" s="100">
        <f t="shared" si="7"/>
        <v>16.87</v>
      </c>
      <c r="L67" s="100">
        <f t="shared" si="5"/>
        <v>17.37</v>
      </c>
      <c r="M67" s="101" t="s">
        <v>43</v>
      </c>
      <c r="N67" s="102">
        <f t="shared" ref="N67:N92" si="8">0.7*0.26*0.205</f>
        <v>0.03731</v>
      </c>
      <c r="O67" s="127" t="s">
        <v>112</v>
      </c>
      <c r="P67" s="106"/>
    </row>
    <row r="68" s="2" customFormat="1" ht="15" customHeight="1" spans="1:16">
      <c r="A68" s="61"/>
      <c r="B68" s="62"/>
      <c r="C68" s="62"/>
      <c r="D68" s="61"/>
      <c r="E68" s="63"/>
      <c r="F68" s="109"/>
      <c r="G68" s="110"/>
      <c r="H68" s="51"/>
      <c r="I68" s="51">
        <v>7000</v>
      </c>
      <c r="J68" s="99" t="s">
        <v>113</v>
      </c>
      <c r="K68" s="100">
        <f t="shared" si="7"/>
        <v>16.87</v>
      </c>
      <c r="L68" s="100">
        <f t="shared" si="5"/>
        <v>17.37</v>
      </c>
      <c r="M68" s="101" t="s">
        <v>43</v>
      </c>
      <c r="N68" s="102">
        <f t="shared" si="8"/>
        <v>0.03731</v>
      </c>
      <c r="O68" s="127"/>
      <c r="P68" s="106"/>
    </row>
    <row r="69" s="2" customFormat="1" ht="15" customHeight="1" spans="1:16">
      <c r="A69" s="61"/>
      <c r="B69" s="62"/>
      <c r="C69" s="62"/>
      <c r="D69" s="61"/>
      <c r="E69" s="63"/>
      <c r="F69" s="109"/>
      <c r="G69" s="110"/>
      <c r="H69" s="51"/>
      <c r="I69" s="51">
        <v>7000</v>
      </c>
      <c r="J69" s="99" t="s">
        <v>114</v>
      </c>
      <c r="K69" s="100">
        <f t="shared" si="7"/>
        <v>16.87</v>
      </c>
      <c r="L69" s="100">
        <f t="shared" si="5"/>
        <v>17.37</v>
      </c>
      <c r="M69" s="101" t="s">
        <v>43</v>
      </c>
      <c r="N69" s="102">
        <f t="shared" si="8"/>
        <v>0.03731</v>
      </c>
      <c r="O69" s="127"/>
      <c r="P69" s="106"/>
    </row>
    <row r="70" s="2" customFormat="1" ht="15" customHeight="1" spans="1:16">
      <c r="A70" s="61"/>
      <c r="B70" s="62"/>
      <c r="C70" s="62"/>
      <c r="D70" s="61"/>
      <c r="E70" s="63"/>
      <c r="F70" s="109"/>
      <c r="G70" s="110"/>
      <c r="H70" s="51"/>
      <c r="I70" s="51">
        <v>7000</v>
      </c>
      <c r="J70" s="99" t="s">
        <v>115</v>
      </c>
      <c r="K70" s="100">
        <f t="shared" si="7"/>
        <v>16.87</v>
      </c>
      <c r="L70" s="100">
        <f t="shared" si="5"/>
        <v>17.37</v>
      </c>
      <c r="M70" s="101" t="s">
        <v>43</v>
      </c>
      <c r="N70" s="102">
        <f t="shared" si="8"/>
        <v>0.03731</v>
      </c>
      <c r="O70" s="127"/>
      <c r="P70" s="106"/>
    </row>
    <row r="71" s="2" customFormat="1" ht="15" customHeight="1" spans="1:16">
      <c r="A71" s="61"/>
      <c r="B71" s="62"/>
      <c r="C71" s="62"/>
      <c r="D71" s="61"/>
      <c r="E71" s="63"/>
      <c r="F71" s="109"/>
      <c r="G71" s="110"/>
      <c r="H71" s="51"/>
      <c r="I71" s="51">
        <v>7000</v>
      </c>
      <c r="J71" s="99" t="s">
        <v>116</v>
      </c>
      <c r="K71" s="100">
        <f t="shared" si="7"/>
        <v>16.87</v>
      </c>
      <c r="L71" s="100">
        <f t="shared" si="5"/>
        <v>17.37</v>
      </c>
      <c r="M71" s="101" t="s">
        <v>43</v>
      </c>
      <c r="N71" s="102">
        <f t="shared" si="8"/>
        <v>0.03731</v>
      </c>
      <c r="O71" s="127"/>
      <c r="P71" s="106"/>
    </row>
    <row r="72" s="2" customFormat="1" ht="15" customHeight="1" spans="1:16">
      <c r="A72" s="61"/>
      <c r="B72" s="62"/>
      <c r="C72" s="62"/>
      <c r="D72" s="61"/>
      <c r="E72" s="63"/>
      <c r="F72" s="109"/>
      <c r="G72" s="110"/>
      <c r="H72" s="51"/>
      <c r="I72" s="51">
        <v>7000</v>
      </c>
      <c r="J72" s="99" t="s">
        <v>117</v>
      </c>
      <c r="K72" s="100">
        <f t="shared" si="7"/>
        <v>16.87</v>
      </c>
      <c r="L72" s="100">
        <f t="shared" si="5"/>
        <v>17.37</v>
      </c>
      <c r="M72" s="101" t="s">
        <v>43</v>
      </c>
      <c r="N72" s="102">
        <f t="shared" si="8"/>
        <v>0.03731</v>
      </c>
      <c r="O72" s="127"/>
      <c r="P72" s="106"/>
    </row>
    <row r="73" s="2" customFormat="1" ht="15" customHeight="1" spans="1:16">
      <c r="A73" s="61"/>
      <c r="B73" s="62"/>
      <c r="C73" s="62"/>
      <c r="D73" s="61"/>
      <c r="E73" s="63"/>
      <c r="F73" s="109"/>
      <c r="G73" s="110"/>
      <c r="H73" s="51"/>
      <c r="I73" s="51">
        <v>7000</v>
      </c>
      <c r="J73" s="99" t="s">
        <v>118</v>
      </c>
      <c r="K73" s="100">
        <f t="shared" si="7"/>
        <v>16.87</v>
      </c>
      <c r="L73" s="100">
        <f t="shared" ref="L73:L108" si="9">K73+0.5</f>
        <v>17.37</v>
      </c>
      <c r="M73" s="101" t="s">
        <v>43</v>
      </c>
      <c r="N73" s="102">
        <f t="shared" si="8"/>
        <v>0.03731</v>
      </c>
      <c r="O73" s="127"/>
      <c r="P73" s="106"/>
    </row>
    <row r="74" s="2" customFormat="1" ht="15" customHeight="1" spans="1:16">
      <c r="A74" s="61"/>
      <c r="B74" s="62"/>
      <c r="C74" s="62"/>
      <c r="D74" s="61"/>
      <c r="E74" s="63"/>
      <c r="F74" s="109"/>
      <c r="G74" s="110"/>
      <c r="H74" s="51"/>
      <c r="I74" s="51">
        <v>7000</v>
      </c>
      <c r="J74" s="99" t="s">
        <v>119</v>
      </c>
      <c r="K74" s="100">
        <f t="shared" si="7"/>
        <v>16.87</v>
      </c>
      <c r="L74" s="100">
        <f t="shared" si="9"/>
        <v>17.37</v>
      </c>
      <c r="M74" s="101" t="s">
        <v>43</v>
      </c>
      <c r="N74" s="102">
        <f t="shared" si="8"/>
        <v>0.03731</v>
      </c>
      <c r="O74" s="127"/>
      <c r="P74" s="106"/>
    </row>
    <row r="75" s="2" customFormat="1" ht="15" customHeight="1" spans="1:16">
      <c r="A75" s="61"/>
      <c r="B75" s="62"/>
      <c r="C75" s="62"/>
      <c r="D75" s="61"/>
      <c r="E75" s="63"/>
      <c r="F75" s="109"/>
      <c r="G75" s="110"/>
      <c r="H75" s="51"/>
      <c r="I75" s="51">
        <v>7000</v>
      </c>
      <c r="J75" s="99" t="s">
        <v>120</v>
      </c>
      <c r="K75" s="100">
        <f t="shared" si="7"/>
        <v>16.87</v>
      </c>
      <c r="L75" s="100">
        <f t="shared" si="9"/>
        <v>17.37</v>
      </c>
      <c r="M75" s="101" t="s">
        <v>43</v>
      </c>
      <c r="N75" s="102">
        <f t="shared" si="8"/>
        <v>0.03731</v>
      </c>
      <c r="O75" s="127"/>
      <c r="P75" s="106"/>
    </row>
    <row r="76" s="2" customFormat="1" ht="15" customHeight="1" spans="1:16">
      <c r="A76" s="61"/>
      <c r="B76" s="62"/>
      <c r="C76" s="62"/>
      <c r="D76" s="61"/>
      <c r="E76" s="63"/>
      <c r="F76" s="109"/>
      <c r="G76" s="110"/>
      <c r="H76" s="51"/>
      <c r="I76" s="51">
        <v>7000</v>
      </c>
      <c r="J76" s="99" t="s">
        <v>121</v>
      </c>
      <c r="K76" s="100">
        <f t="shared" si="7"/>
        <v>16.87</v>
      </c>
      <c r="L76" s="100">
        <f t="shared" si="9"/>
        <v>17.37</v>
      </c>
      <c r="M76" s="101" t="s">
        <v>43</v>
      </c>
      <c r="N76" s="102">
        <f t="shared" si="8"/>
        <v>0.03731</v>
      </c>
      <c r="O76" s="127"/>
      <c r="P76" s="106"/>
    </row>
    <row r="77" s="2" customFormat="1" ht="15" customHeight="1" spans="1:16">
      <c r="A77" s="61"/>
      <c r="B77" s="62"/>
      <c r="C77" s="62"/>
      <c r="D77" s="61"/>
      <c r="E77" s="63"/>
      <c r="F77" s="109"/>
      <c r="G77" s="110"/>
      <c r="H77" s="51"/>
      <c r="I77" s="51">
        <v>7000</v>
      </c>
      <c r="J77" s="99" t="s">
        <v>122</v>
      </c>
      <c r="K77" s="100">
        <f t="shared" si="7"/>
        <v>16.87</v>
      </c>
      <c r="L77" s="100">
        <f t="shared" si="9"/>
        <v>17.37</v>
      </c>
      <c r="M77" s="101" t="s">
        <v>43</v>
      </c>
      <c r="N77" s="102">
        <f t="shared" si="8"/>
        <v>0.03731</v>
      </c>
      <c r="O77" s="127"/>
      <c r="P77" s="106"/>
    </row>
    <row r="78" s="2" customFormat="1" ht="15" customHeight="1" spans="1:16">
      <c r="A78" s="61"/>
      <c r="B78" s="62"/>
      <c r="C78" s="62"/>
      <c r="D78" s="61"/>
      <c r="E78" s="63"/>
      <c r="F78" s="109"/>
      <c r="G78" s="110"/>
      <c r="H78" s="51"/>
      <c r="I78" s="51">
        <v>7000</v>
      </c>
      <c r="J78" s="99" t="s">
        <v>123</v>
      </c>
      <c r="K78" s="100">
        <f t="shared" si="7"/>
        <v>16.87</v>
      </c>
      <c r="L78" s="100">
        <f t="shared" si="9"/>
        <v>17.37</v>
      </c>
      <c r="M78" s="101" t="s">
        <v>43</v>
      </c>
      <c r="N78" s="102">
        <f t="shared" si="8"/>
        <v>0.03731</v>
      </c>
      <c r="O78" s="127"/>
      <c r="P78" s="106"/>
    </row>
    <row r="79" s="2" customFormat="1" ht="15" customHeight="1" spans="1:16">
      <c r="A79" s="61"/>
      <c r="B79" s="62"/>
      <c r="C79" s="62"/>
      <c r="D79" s="61"/>
      <c r="E79" s="63"/>
      <c r="F79" s="109"/>
      <c r="G79" s="110"/>
      <c r="H79" s="51"/>
      <c r="I79" s="51">
        <v>7000</v>
      </c>
      <c r="J79" s="99" t="s">
        <v>124</v>
      </c>
      <c r="K79" s="100">
        <f t="shared" si="7"/>
        <v>16.87</v>
      </c>
      <c r="L79" s="100">
        <f t="shared" si="9"/>
        <v>17.37</v>
      </c>
      <c r="M79" s="101" t="s">
        <v>43</v>
      </c>
      <c r="N79" s="102">
        <f t="shared" si="8"/>
        <v>0.03731</v>
      </c>
      <c r="O79" s="127"/>
      <c r="P79" s="106"/>
    </row>
    <row r="80" s="2" customFormat="1" ht="15" customHeight="1" spans="1:16">
      <c r="A80" s="61"/>
      <c r="B80" s="62"/>
      <c r="C80" s="62"/>
      <c r="D80" s="61"/>
      <c r="E80" s="63"/>
      <c r="F80" s="109"/>
      <c r="G80" s="110"/>
      <c r="H80" s="51"/>
      <c r="I80" s="51">
        <v>7000</v>
      </c>
      <c r="J80" s="99" t="s">
        <v>125</v>
      </c>
      <c r="K80" s="100">
        <f t="shared" si="7"/>
        <v>16.87</v>
      </c>
      <c r="L80" s="100">
        <f t="shared" si="9"/>
        <v>17.37</v>
      </c>
      <c r="M80" s="101" t="s">
        <v>43</v>
      </c>
      <c r="N80" s="102">
        <f t="shared" si="8"/>
        <v>0.03731</v>
      </c>
      <c r="O80" s="127"/>
      <c r="P80" s="106"/>
    </row>
    <row r="81" s="2" customFormat="1" ht="15" customHeight="1" spans="1:16">
      <c r="A81" s="61"/>
      <c r="B81" s="62"/>
      <c r="C81" s="62"/>
      <c r="D81" s="61"/>
      <c r="E81" s="63"/>
      <c r="F81" s="109"/>
      <c r="G81" s="110"/>
      <c r="H81" s="51"/>
      <c r="I81" s="51">
        <v>7000</v>
      </c>
      <c r="J81" s="99" t="s">
        <v>126</v>
      </c>
      <c r="K81" s="100">
        <f t="shared" si="7"/>
        <v>16.87</v>
      </c>
      <c r="L81" s="100">
        <f t="shared" si="9"/>
        <v>17.37</v>
      </c>
      <c r="M81" s="101" t="s">
        <v>43</v>
      </c>
      <c r="N81" s="102">
        <f t="shared" si="8"/>
        <v>0.03731</v>
      </c>
      <c r="O81" s="127"/>
      <c r="P81" s="106"/>
    </row>
    <row r="82" s="2" customFormat="1" ht="15" customHeight="1" spans="1:16">
      <c r="A82" s="61"/>
      <c r="B82" s="62"/>
      <c r="C82" s="62"/>
      <c r="D82" s="61"/>
      <c r="E82" s="63"/>
      <c r="F82" s="109"/>
      <c r="G82" s="110"/>
      <c r="H82" s="51"/>
      <c r="I82" s="51">
        <v>7000</v>
      </c>
      <c r="J82" s="99" t="s">
        <v>127</v>
      </c>
      <c r="K82" s="100">
        <f t="shared" si="7"/>
        <v>16.87</v>
      </c>
      <c r="L82" s="100">
        <f t="shared" si="9"/>
        <v>17.37</v>
      </c>
      <c r="M82" s="101" t="s">
        <v>43</v>
      </c>
      <c r="N82" s="102">
        <f t="shared" si="8"/>
        <v>0.03731</v>
      </c>
      <c r="O82" s="127"/>
      <c r="P82" s="106"/>
    </row>
    <row r="83" s="2" customFormat="1" ht="15" customHeight="1" spans="1:16">
      <c r="A83" s="61"/>
      <c r="B83" s="62"/>
      <c r="C83" s="62"/>
      <c r="D83" s="61"/>
      <c r="E83" s="63"/>
      <c r="F83" s="67" t="s">
        <v>128</v>
      </c>
      <c r="G83" s="111">
        <v>174750</v>
      </c>
      <c r="H83" s="51">
        <v>1</v>
      </c>
      <c r="I83" s="51">
        <v>7000</v>
      </c>
      <c r="J83" s="99" t="s">
        <v>129</v>
      </c>
      <c r="K83" s="100">
        <f t="shared" si="7"/>
        <v>16.87</v>
      </c>
      <c r="L83" s="100">
        <f t="shared" si="9"/>
        <v>17.37</v>
      </c>
      <c r="M83" s="101" t="s">
        <v>43</v>
      </c>
      <c r="N83" s="102">
        <f t="shared" ref="N83:N106" si="10">0.7*0.26*0.205</f>
        <v>0.03731</v>
      </c>
      <c r="O83" s="127"/>
      <c r="P83" s="106"/>
    </row>
    <row r="84" s="2" customFormat="1" ht="15" customHeight="1" spans="1:16">
      <c r="A84" s="61"/>
      <c r="B84" s="62"/>
      <c r="C84" s="62"/>
      <c r="D84" s="61"/>
      <c r="E84" s="63"/>
      <c r="F84" s="69"/>
      <c r="G84" s="112"/>
      <c r="H84" s="51">
        <v>2</v>
      </c>
      <c r="I84" s="51">
        <v>7000</v>
      </c>
      <c r="J84" s="99" t="s">
        <v>130</v>
      </c>
      <c r="K84" s="100">
        <f t="shared" si="7"/>
        <v>16.87</v>
      </c>
      <c r="L84" s="100">
        <f t="shared" si="9"/>
        <v>17.37</v>
      </c>
      <c r="M84" s="101" t="s">
        <v>43</v>
      </c>
      <c r="N84" s="102">
        <f t="shared" si="10"/>
        <v>0.03731</v>
      </c>
      <c r="O84" s="127"/>
      <c r="P84" s="106"/>
    </row>
    <row r="85" s="2" customFormat="1" ht="15" customHeight="1" spans="1:16">
      <c r="A85" s="61"/>
      <c r="B85" s="62"/>
      <c r="C85" s="62"/>
      <c r="D85" s="61"/>
      <c r="E85" s="63"/>
      <c r="F85" s="69"/>
      <c r="G85" s="112"/>
      <c r="H85" s="51">
        <v>3</v>
      </c>
      <c r="I85" s="51">
        <v>7000</v>
      </c>
      <c r="J85" s="99" t="s">
        <v>131</v>
      </c>
      <c r="K85" s="100">
        <f t="shared" si="7"/>
        <v>16.87</v>
      </c>
      <c r="L85" s="100">
        <f t="shared" si="9"/>
        <v>17.37</v>
      </c>
      <c r="M85" s="101" t="s">
        <v>43</v>
      </c>
      <c r="N85" s="102">
        <f t="shared" si="10"/>
        <v>0.03731</v>
      </c>
      <c r="O85" s="127"/>
      <c r="P85" s="106"/>
    </row>
    <row r="86" s="2" customFormat="1" ht="15" customHeight="1" spans="1:16">
      <c r="A86" s="61"/>
      <c r="B86" s="62"/>
      <c r="C86" s="62"/>
      <c r="D86" s="61"/>
      <c r="E86" s="63"/>
      <c r="F86" s="69"/>
      <c r="G86" s="112"/>
      <c r="H86" s="51">
        <v>4</v>
      </c>
      <c r="I86" s="51">
        <v>7000</v>
      </c>
      <c r="J86" s="99" t="s">
        <v>132</v>
      </c>
      <c r="K86" s="100">
        <f t="shared" si="7"/>
        <v>16.87</v>
      </c>
      <c r="L86" s="100">
        <f t="shared" si="9"/>
        <v>17.37</v>
      </c>
      <c r="M86" s="101" t="s">
        <v>43</v>
      </c>
      <c r="N86" s="102">
        <f t="shared" si="10"/>
        <v>0.03731</v>
      </c>
      <c r="O86" s="127"/>
      <c r="P86" s="106"/>
    </row>
    <row r="87" s="2" customFormat="1" ht="15" customHeight="1" spans="1:16">
      <c r="A87" s="61"/>
      <c r="B87" s="62"/>
      <c r="C87" s="62"/>
      <c r="D87" s="61"/>
      <c r="E87" s="63"/>
      <c r="F87" s="69"/>
      <c r="G87" s="112"/>
      <c r="H87" s="51">
        <v>5</v>
      </c>
      <c r="I87" s="51">
        <v>7000</v>
      </c>
      <c r="J87" s="99" t="s">
        <v>133</v>
      </c>
      <c r="K87" s="100">
        <f t="shared" si="7"/>
        <v>16.87</v>
      </c>
      <c r="L87" s="100">
        <f t="shared" si="9"/>
        <v>17.37</v>
      </c>
      <c r="M87" s="101" t="s">
        <v>43</v>
      </c>
      <c r="N87" s="102">
        <f t="shared" si="10"/>
        <v>0.03731</v>
      </c>
      <c r="O87" s="127"/>
      <c r="P87" s="106"/>
    </row>
    <row r="88" s="2" customFormat="1" ht="15" customHeight="1" spans="1:16">
      <c r="A88" s="61"/>
      <c r="B88" s="62"/>
      <c r="C88" s="62"/>
      <c r="D88" s="61"/>
      <c r="E88" s="63"/>
      <c r="F88" s="69"/>
      <c r="G88" s="112"/>
      <c r="H88" s="51">
        <v>6</v>
      </c>
      <c r="I88" s="51">
        <v>7000</v>
      </c>
      <c r="J88" s="99" t="s">
        <v>134</v>
      </c>
      <c r="K88" s="100">
        <f t="shared" si="7"/>
        <v>16.87</v>
      </c>
      <c r="L88" s="100">
        <f t="shared" si="9"/>
        <v>17.37</v>
      </c>
      <c r="M88" s="101" t="s">
        <v>43</v>
      </c>
      <c r="N88" s="102">
        <f t="shared" si="10"/>
        <v>0.03731</v>
      </c>
      <c r="O88" s="127"/>
      <c r="P88" s="106"/>
    </row>
    <row r="89" s="2" customFormat="1" ht="15" customHeight="1" spans="1:16">
      <c r="A89" s="61"/>
      <c r="B89" s="62"/>
      <c r="C89" s="62"/>
      <c r="D89" s="61"/>
      <c r="E89" s="63"/>
      <c r="F89" s="69"/>
      <c r="G89" s="112"/>
      <c r="H89" s="51">
        <v>7</v>
      </c>
      <c r="I89" s="51">
        <v>7000</v>
      </c>
      <c r="J89" s="99" t="s">
        <v>135</v>
      </c>
      <c r="K89" s="100">
        <f t="shared" si="7"/>
        <v>16.87</v>
      </c>
      <c r="L89" s="100">
        <f t="shared" si="9"/>
        <v>17.37</v>
      </c>
      <c r="M89" s="101" t="s">
        <v>43</v>
      </c>
      <c r="N89" s="102">
        <f t="shared" si="10"/>
        <v>0.03731</v>
      </c>
      <c r="O89" s="127"/>
      <c r="P89" s="106"/>
    </row>
    <row r="90" s="2" customFormat="1" ht="15" customHeight="1" spans="1:16">
      <c r="A90" s="61"/>
      <c r="B90" s="62"/>
      <c r="C90" s="62"/>
      <c r="D90" s="61"/>
      <c r="E90" s="63"/>
      <c r="F90" s="69"/>
      <c r="G90" s="112"/>
      <c r="H90" s="51">
        <v>8</v>
      </c>
      <c r="I90" s="51">
        <v>7000</v>
      </c>
      <c r="J90" s="99" t="s">
        <v>136</v>
      </c>
      <c r="K90" s="100">
        <f t="shared" si="7"/>
        <v>16.87</v>
      </c>
      <c r="L90" s="100">
        <f t="shared" si="9"/>
        <v>17.37</v>
      </c>
      <c r="M90" s="101" t="s">
        <v>43</v>
      </c>
      <c r="N90" s="102">
        <f t="shared" si="10"/>
        <v>0.03731</v>
      </c>
      <c r="O90" s="127"/>
      <c r="P90" s="106"/>
    </row>
    <row r="91" s="2" customFormat="1" ht="15" customHeight="1" spans="1:16">
      <c r="A91" s="61"/>
      <c r="B91" s="62"/>
      <c r="C91" s="62"/>
      <c r="D91" s="61"/>
      <c r="E91" s="63"/>
      <c r="F91" s="69"/>
      <c r="G91" s="112"/>
      <c r="H91" s="51">
        <v>9</v>
      </c>
      <c r="I91" s="51">
        <v>7000</v>
      </c>
      <c r="J91" s="99" t="s">
        <v>137</v>
      </c>
      <c r="K91" s="100">
        <f t="shared" si="7"/>
        <v>16.87</v>
      </c>
      <c r="L91" s="100">
        <f t="shared" si="9"/>
        <v>17.37</v>
      </c>
      <c r="M91" s="101" t="s">
        <v>43</v>
      </c>
      <c r="N91" s="102">
        <f t="shared" si="10"/>
        <v>0.03731</v>
      </c>
      <c r="O91" s="92" t="s">
        <v>138</v>
      </c>
      <c r="P91" s="106"/>
    </row>
    <row r="92" s="2" customFormat="1" ht="15" customHeight="1" spans="1:16">
      <c r="A92" s="61"/>
      <c r="B92" s="62"/>
      <c r="C92" s="62"/>
      <c r="D92" s="61"/>
      <c r="E92" s="63"/>
      <c r="F92" s="69"/>
      <c r="G92" s="112"/>
      <c r="H92" s="51">
        <v>10</v>
      </c>
      <c r="I92" s="51">
        <v>7000</v>
      </c>
      <c r="J92" s="99" t="s">
        <v>139</v>
      </c>
      <c r="K92" s="100">
        <f t="shared" ref="K92:K108" si="11">I92*0.00241</f>
        <v>16.87</v>
      </c>
      <c r="L92" s="100">
        <f t="shared" si="9"/>
        <v>17.37</v>
      </c>
      <c r="M92" s="101" t="s">
        <v>43</v>
      </c>
      <c r="N92" s="102">
        <f t="shared" si="10"/>
        <v>0.03731</v>
      </c>
      <c r="O92" s="92"/>
      <c r="P92" s="106"/>
    </row>
    <row r="93" s="2" customFormat="1" ht="15" customHeight="1" spans="1:16">
      <c r="A93" s="61"/>
      <c r="B93" s="62"/>
      <c r="C93" s="62"/>
      <c r="D93" s="61"/>
      <c r="E93" s="63"/>
      <c r="F93" s="69"/>
      <c r="G93" s="112"/>
      <c r="H93" s="51">
        <v>11</v>
      </c>
      <c r="I93" s="51">
        <v>7000</v>
      </c>
      <c r="J93" s="99" t="s">
        <v>140</v>
      </c>
      <c r="K93" s="100">
        <f t="shared" si="11"/>
        <v>16.87</v>
      </c>
      <c r="L93" s="100">
        <f t="shared" si="9"/>
        <v>17.37</v>
      </c>
      <c r="M93" s="101" t="s">
        <v>43</v>
      </c>
      <c r="N93" s="102">
        <f t="shared" si="10"/>
        <v>0.03731</v>
      </c>
      <c r="O93" s="92"/>
      <c r="P93" s="106"/>
    </row>
    <row r="94" s="2" customFormat="1" ht="15" customHeight="1" spans="1:16">
      <c r="A94" s="61"/>
      <c r="B94" s="62"/>
      <c r="C94" s="62"/>
      <c r="D94" s="61"/>
      <c r="E94" s="63"/>
      <c r="F94" s="69"/>
      <c r="G94" s="112"/>
      <c r="H94" s="51">
        <v>12</v>
      </c>
      <c r="I94" s="51">
        <v>7000</v>
      </c>
      <c r="J94" s="99" t="s">
        <v>141</v>
      </c>
      <c r="K94" s="100">
        <f t="shared" si="11"/>
        <v>16.87</v>
      </c>
      <c r="L94" s="100">
        <f t="shared" si="9"/>
        <v>17.37</v>
      </c>
      <c r="M94" s="101" t="s">
        <v>43</v>
      </c>
      <c r="N94" s="102">
        <f t="shared" si="10"/>
        <v>0.03731</v>
      </c>
      <c r="O94" s="92"/>
      <c r="P94" s="106"/>
    </row>
    <row r="95" s="2" customFormat="1" ht="15" customHeight="1" spans="1:16">
      <c r="A95" s="61"/>
      <c r="B95" s="62"/>
      <c r="C95" s="62"/>
      <c r="D95" s="61"/>
      <c r="E95" s="63"/>
      <c r="F95" s="69"/>
      <c r="G95" s="112"/>
      <c r="H95" s="51">
        <v>13</v>
      </c>
      <c r="I95" s="51">
        <v>7000</v>
      </c>
      <c r="J95" s="99" t="s">
        <v>142</v>
      </c>
      <c r="K95" s="100">
        <f t="shared" si="11"/>
        <v>16.87</v>
      </c>
      <c r="L95" s="100">
        <f t="shared" si="9"/>
        <v>17.37</v>
      </c>
      <c r="M95" s="101" t="s">
        <v>43</v>
      </c>
      <c r="N95" s="102">
        <f t="shared" si="10"/>
        <v>0.03731</v>
      </c>
      <c r="O95" s="92"/>
      <c r="P95" s="106"/>
    </row>
    <row r="96" s="2" customFormat="1" ht="15" customHeight="1" spans="1:16">
      <c r="A96" s="61"/>
      <c r="B96" s="62"/>
      <c r="C96" s="62"/>
      <c r="D96" s="61"/>
      <c r="E96" s="63"/>
      <c r="F96" s="69"/>
      <c r="G96" s="112"/>
      <c r="H96" s="51">
        <v>14</v>
      </c>
      <c r="I96" s="51">
        <v>7000</v>
      </c>
      <c r="J96" s="99" t="s">
        <v>143</v>
      </c>
      <c r="K96" s="100">
        <f t="shared" si="11"/>
        <v>16.87</v>
      </c>
      <c r="L96" s="100">
        <f t="shared" si="9"/>
        <v>17.37</v>
      </c>
      <c r="M96" s="101" t="s">
        <v>43</v>
      </c>
      <c r="N96" s="102">
        <f t="shared" si="10"/>
        <v>0.03731</v>
      </c>
      <c r="O96" s="92"/>
      <c r="P96" s="106"/>
    </row>
    <row r="97" s="2" customFormat="1" ht="15" customHeight="1" spans="1:16">
      <c r="A97" s="61"/>
      <c r="B97" s="62"/>
      <c r="C97" s="62"/>
      <c r="D97" s="61"/>
      <c r="E97" s="63"/>
      <c r="F97" s="69"/>
      <c r="G97" s="112"/>
      <c r="H97" s="51">
        <v>15</v>
      </c>
      <c r="I97" s="51">
        <v>7000</v>
      </c>
      <c r="J97" s="99" t="s">
        <v>144</v>
      </c>
      <c r="K97" s="100">
        <f t="shared" si="11"/>
        <v>16.87</v>
      </c>
      <c r="L97" s="100">
        <f t="shared" si="9"/>
        <v>17.37</v>
      </c>
      <c r="M97" s="101" t="s">
        <v>43</v>
      </c>
      <c r="N97" s="102">
        <f t="shared" si="10"/>
        <v>0.03731</v>
      </c>
      <c r="O97" s="92"/>
      <c r="P97" s="106"/>
    </row>
    <row r="98" s="2" customFormat="1" ht="15" customHeight="1" spans="1:16">
      <c r="A98" s="61"/>
      <c r="B98" s="62"/>
      <c r="C98" s="62"/>
      <c r="D98" s="61"/>
      <c r="E98" s="63"/>
      <c r="F98" s="113" t="s">
        <v>75</v>
      </c>
      <c r="G98" s="114">
        <v>116100</v>
      </c>
      <c r="H98" s="51"/>
      <c r="I98" s="51">
        <v>7000</v>
      </c>
      <c r="J98" s="99" t="s">
        <v>145</v>
      </c>
      <c r="K98" s="100">
        <f t="shared" si="11"/>
        <v>16.87</v>
      </c>
      <c r="L98" s="100">
        <f t="shared" si="9"/>
        <v>17.37</v>
      </c>
      <c r="M98" s="101" t="s">
        <v>43</v>
      </c>
      <c r="N98" s="102">
        <f t="shared" si="10"/>
        <v>0.03731</v>
      </c>
      <c r="O98" s="92"/>
      <c r="P98" s="106"/>
    </row>
    <row r="99" s="2" customFormat="1" ht="15" customHeight="1" spans="1:16">
      <c r="A99" s="61"/>
      <c r="B99" s="62"/>
      <c r="C99" s="62"/>
      <c r="D99" s="61"/>
      <c r="E99" s="63"/>
      <c r="F99" s="115"/>
      <c r="G99" s="116"/>
      <c r="H99" s="51"/>
      <c r="I99" s="51">
        <v>7000</v>
      </c>
      <c r="J99" s="99" t="s">
        <v>146</v>
      </c>
      <c r="K99" s="100">
        <f t="shared" si="11"/>
        <v>16.87</v>
      </c>
      <c r="L99" s="100">
        <f t="shared" si="9"/>
        <v>17.37</v>
      </c>
      <c r="M99" s="101" t="s">
        <v>43</v>
      </c>
      <c r="N99" s="102">
        <f t="shared" si="10"/>
        <v>0.03731</v>
      </c>
      <c r="O99" s="92"/>
      <c r="P99" s="106"/>
    </row>
    <row r="100" s="2" customFormat="1" ht="15" customHeight="1" spans="1:16">
      <c r="A100" s="61"/>
      <c r="B100" s="62"/>
      <c r="C100" s="62"/>
      <c r="D100" s="61"/>
      <c r="E100" s="63"/>
      <c r="F100" s="115"/>
      <c r="G100" s="116"/>
      <c r="H100" s="51"/>
      <c r="I100" s="51">
        <v>7000</v>
      </c>
      <c r="J100" s="99" t="s">
        <v>147</v>
      </c>
      <c r="K100" s="100">
        <f t="shared" si="11"/>
        <v>16.87</v>
      </c>
      <c r="L100" s="100">
        <f t="shared" si="9"/>
        <v>17.37</v>
      </c>
      <c r="M100" s="101" t="s">
        <v>43</v>
      </c>
      <c r="N100" s="102">
        <f t="shared" si="10"/>
        <v>0.03731</v>
      </c>
      <c r="O100" s="92"/>
      <c r="P100" s="106"/>
    </row>
    <row r="101" s="2" customFormat="1" ht="15" customHeight="1" spans="1:15">
      <c r="A101" s="61"/>
      <c r="B101" s="62"/>
      <c r="C101" s="62"/>
      <c r="D101" s="61"/>
      <c r="E101" s="63"/>
      <c r="F101" s="67" t="s">
        <v>148</v>
      </c>
      <c r="G101" s="68">
        <v>50450</v>
      </c>
      <c r="H101" s="51">
        <v>1</v>
      </c>
      <c r="I101" s="51">
        <v>7000</v>
      </c>
      <c r="J101" s="99" t="s">
        <v>149</v>
      </c>
      <c r="K101" s="100">
        <f t="shared" si="11"/>
        <v>16.87</v>
      </c>
      <c r="L101" s="100">
        <f t="shared" si="9"/>
        <v>17.37</v>
      </c>
      <c r="M101" s="101" t="s">
        <v>43</v>
      </c>
      <c r="N101" s="102">
        <f t="shared" ref="N101:N107" si="12">0.7*0.26*0.205</f>
        <v>0.03731</v>
      </c>
      <c r="O101" s="92"/>
    </row>
    <row r="102" s="2" customFormat="1" ht="15" customHeight="1" spans="1:15">
      <c r="A102" s="61"/>
      <c r="B102" s="62"/>
      <c r="C102" s="62"/>
      <c r="D102" s="61"/>
      <c r="E102" s="63"/>
      <c r="F102" s="69"/>
      <c r="G102" s="70"/>
      <c r="H102" s="51"/>
      <c r="I102" s="51">
        <v>7000</v>
      </c>
      <c r="J102" s="99" t="s">
        <v>150</v>
      </c>
      <c r="K102" s="100">
        <f t="shared" si="11"/>
        <v>16.87</v>
      </c>
      <c r="L102" s="100">
        <f t="shared" si="9"/>
        <v>17.37</v>
      </c>
      <c r="M102" s="101" t="s">
        <v>43</v>
      </c>
      <c r="N102" s="102">
        <f t="shared" si="12"/>
        <v>0.03731</v>
      </c>
      <c r="O102" s="92"/>
    </row>
    <row r="103" s="2" customFormat="1" ht="15" customHeight="1" spans="1:15">
      <c r="A103" s="61"/>
      <c r="B103" s="62"/>
      <c r="C103" s="62"/>
      <c r="D103" s="61"/>
      <c r="E103" s="63"/>
      <c r="F103" s="69"/>
      <c r="G103" s="70"/>
      <c r="H103" s="51"/>
      <c r="I103" s="51">
        <v>7000</v>
      </c>
      <c r="J103" s="99" t="s">
        <v>151</v>
      </c>
      <c r="K103" s="100">
        <f t="shared" si="11"/>
        <v>16.87</v>
      </c>
      <c r="L103" s="100">
        <f t="shared" si="9"/>
        <v>17.37</v>
      </c>
      <c r="M103" s="101" t="s">
        <v>43</v>
      </c>
      <c r="N103" s="102">
        <f t="shared" si="12"/>
        <v>0.03731</v>
      </c>
      <c r="O103" s="92"/>
    </row>
    <row r="104" s="2" customFormat="1" ht="15" customHeight="1" spans="1:15">
      <c r="A104" s="61"/>
      <c r="B104" s="62"/>
      <c r="C104" s="62"/>
      <c r="D104" s="61"/>
      <c r="E104" s="63"/>
      <c r="F104" s="69"/>
      <c r="G104" s="70"/>
      <c r="H104" s="51"/>
      <c r="I104" s="51">
        <v>7000</v>
      </c>
      <c r="J104" s="99" t="s">
        <v>152</v>
      </c>
      <c r="K104" s="100">
        <f t="shared" si="11"/>
        <v>16.87</v>
      </c>
      <c r="L104" s="100">
        <f t="shared" si="9"/>
        <v>17.37</v>
      </c>
      <c r="M104" s="101" t="s">
        <v>43</v>
      </c>
      <c r="N104" s="102">
        <f t="shared" si="12"/>
        <v>0.03731</v>
      </c>
      <c r="O104" s="92"/>
    </row>
    <row r="105" s="2" customFormat="1" ht="15" customHeight="1" spans="1:15">
      <c r="A105" s="61"/>
      <c r="B105" s="62"/>
      <c r="C105" s="62"/>
      <c r="D105" s="61"/>
      <c r="E105" s="63"/>
      <c r="F105" s="69"/>
      <c r="G105" s="70"/>
      <c r="H105" s="51"/>
      <c r="I105" s="51">
        <v>7000</v>
      </c>
      <c r="J105" s="99" t="s">
        <v>153</v>
      </c>
      <c r="K105" s="100">
        <f t="shared" si="11"/>
        <v>16.87</v>
      </c>
      <c r="L105" s="100">
        <f t="shared" si="9"/>
        <v>17.37</v>
      </c>
      <c r="M105" s="101" t="s">
        <v>43</v>
      </c>
      <c r="N105" s="102">
        <f t="shared" si="12"/>
        <v>0.03731</v>
      </c>
      <c r="O105" s="92"/>
    </row>
    <row r="106" s="2" customFormat="1" ht="15" customHeight="1" spans="1:15">
      <c r="A106" s="61"/>
      <c r="B106" s="62"/>
      <c r="C106" s="62"/>
      <c r="D106" s="61"/>
      <c r="E106" s="63"/>
      <c r="F106" s="69"/>
      <c r="G106" s="70"/>
      <c r="H106" s="51"/>
      <c r="I106" s="51">
        <v>7000</v>
      </c>
      <c r="J106" s="99" t="s">
        <v>154</v>
      </c>
      <c r="K106" s="100">
        <f t="shared" si="11"/>
        <v>16.87</v>
      </c>
      <c r="L106" s="100">
        <f t="shared" si="9"/>
        <v>17.37</v>
      </c>
      <c r="M106" s="101" t="s">
        <v>43</v>
      </c>
      <c r="N106" s="102">
        <f t="shared" si="12"/>
        <v>0.03731</v>
      </c>
      <c r="O106" s="92"/>
    </row>
    <row r="107" s="2" customFormat="1" ht="15" customHeight="1" spans="1:15">
      <c r="A107" s="61"/>
      <c r="B107" s="62"/>
      <c r="C107" s="62"/>
      <c r="D107" s="61"/>
      <c r="E107" s="63"/>
      <c r="F107" s="69"/>
      <c r="G107" s="70"/>
      <c r="H107" s="51"/>
      <c r="I107" s="51">
        <v>7000</v>
      </c>
      <c r="J107" s="99" t="s">
        <v>155</v>
      </c>
      <c r="K107" s="100">
        <f t="shared" si="11"/>
        <v>16.87</v>
      </c>
      <c r="L107" s="100">
        <f t="shared" si="9"/>
        <v>17.37</v>
      </c>
      <c r="M107" s="101" t="s">
        <v>43</v>
      </c>
      <c r="N107" s="102">
        <f t="shared" si="12"/>
        <v>0.03731</v>
      </c>
      <c r="O107" s="92"/>
    </row>
    <row r="108" s="2" customFormat="1" ht="15" customHeight="1" spans="1:15">
      <c r="A108" s="61"/>
      <c r="B108" s="62"/>
      <c r="C108" s="62"/>
      <c r="D108" s="61"/>
      <c r="E108" s="63"/>
      <c r="F108" s="69"/>
      <c r="G108" s="70"/>
      <c r="H108" s="51">
        <v>750</v>
      </c>
      <c r="I108" s="51">
        <v>2200</v>
      </c>
      <c r="J108" s="99" t="s">
        <v>156</v>
      </c>
      <c r="K108" s="100">
        <f t="shared" si="11"/>
        <v>5.302</v>
      </c>
      <c r="L108" s="100">
        <f t="shared" si="9"/>
        <v>5.802</v>
      </c>
      <c r="M108" s="101" t="s">
        <v>157</v>
      </c>
      <c r="N108" s="102">
        <f>0.7*0.16*0.185</f>
        <v>0.02072</v>
      </c>
      <c r="O108" s="92"/>
    </row>
    <row r="109" s="2" customFormat="1" ht="15" customHeight="1" spans="1:16">
      <c r="A109" s="117"/>
      <c r="B109" s="118"/>
      <c r="C109" s="118"/>
      <c r="D109" s="117"/>
      <c r="E109" s="119"/>
      <c r="F109" s="120"/>
      <c r="G109" s="120"/>
      <c r="H109" s="121"/>
      <c r="I109" s="128"/>
      <c r="J109" s="129"/>
      <c r="K109" s="130"/>
      <c r="L109" s="130"/>
      <c r="M109" s="131"/>
      <c r="N109" s="132"/>
      <c r="O109" s="133"/>
      <c r="P109" s="106"/>
    </row>
    <row r="110" s="2" customFormat="1" ht="23" customHeight="1" spans="1:16">
      <c r="A110" s="122"/>
      <c r="B110" s="123"/>
      <c r="C110" s="123"/>
      <c r="D110" s="122"/>
      <c r="E110" s="124"/>
      <c r="F110" s="125"/>
      <c r="G110" s="126"/>
      <c r="H110" s="121"/>
      <c r="I110" s="128">
        <f>SUM(I8:I108)</f>
        <v>443900</v>
      </c>
      <c r="J110" s="134" t="s">
        <v>158</v>
      </c>
      <c r="K110" s="135">
        <f>SUM(K8:K108)</f>
        <v>1461.443</v>
      </c>
      <c r="L110" s="135">
        <f>SUM(L8:L108)</f>
        <v>1511.943</v>
      </c>
      <c r="M110" s="135">
        <f>SUM(M8:M108)</f>
        <v>0</v>
      </c>
      <c r="N110" s="135">
        <f>SUM(N8:N108)</f>
        <v>3.75172000000001</v>
      </c>
      <c r="O110" s="92"/>
      <c r="P110" s="93"/>
    </row>
    <row r="111" s="1" customFormat="1" ht="15" spans="7:16">
      <c r="G111" s="24"/>
      <c r="H111" s="22"/>
      <c r="I111" s="136"/>
      <c r="J111" s="137"/>
      <c r="K111" s="78"/>
      <c r="L111" s="78"/>
      <c r="M111" s="79"/>
      <c r="N111" s="73"/>
      <c r="O111" s="74"/>
      <c r="P111" s="74"/>
    </row>
    <row r="113" s="1" customFormat="1" ht="15" spans="7:16">
      <c r="G113" s="24"/>
      <c r="H113" s="77"/>
      <c r="I113" s="22"/>
      <c r="J113" s="80"/>
      <c r="K113" s="78"/>
      <c r="L113" s="78"/>
      <c r="M113" s="79"/>
      <c r="N113" s="73"/>
      <c r="O113" s="74"/>
      <c r="P113" s="74"/>
    </row>
  </sheetData>
  <mergeCells count="33">
    <mergeCell ref="A1:M1"/>
    <mergeCell ref="A2:M2"/>
    <mergeCell ref="F3:G3"/>
    <mergeCell ref="A8:A58"/>
    <mergeCell ref="A59:A108"/>
    <mergeCell ref="B8:B58"/>
    <mergeCell ref="B59:B108"/>
    <mergeCell ref="C8:C58"/>
    <mergeCell ref="C59:C108"/>
    <mergeCell ref="D8:D58"/>
    <mergeCell ref="D59:D108"/>
    <mergeCell ref="E8:E58"/>
    <mergeCell ref="E59:E108"/>
    <mergeCell ref="F8:F38"/>
    <mergeCell ref="F39:F58"/>
    <mergeCell ref="F59:F60"/>
    <mergeCell ref="F61:F66"/>
    <mergeCell ref="F67:F82"/>
    <mergeCell ref="F83:F97"/>
    <mergeCell ref="F98:F100"/>
    <mergeCell ref="F101:F108"/>
    <mergeCell ref="G8:G38"/>
    <mergeCell ref="G39:G58"/>
    <mergeCell ref="G59:G60"/>
    <mergeCell ref="G61:G66"/>
    <mergeCell ref="G67:G82"/>
    <mergeCell ref="G83:G97"/>
    <mergeCell ref="G98:G100"/>
    <mergeCell ref="G101:G108"/>
    <mergeCell ref="O8:O38"/>
    <mergeCell ref="O39:O66"/>
    <mergeCell ref="O67:O90"/>
    <mergeCell ref="O91:O108"/>
  </mergeCells>
  <printOptions horizontalCentered="1" verticalCentered="1"/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4" sqref="B44"/>
    </sheetView>
  </sheetViews>
  <sheetFormatPr defaultColWidth="18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XYS260106001 CUS.US ECOM ZRS951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2026-03-14T03:56:21Z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E120E14C4741494B8A36276B41D2C7EF_12</vt:lpwstr>
  </property>
</Properties>
</file>