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<sst xmlns="http://schemas.openxmlformats.org/spreadsheetml/2006/main" count="52" uniqueCount="51">
  <si>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</si>
  <si>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</si>
  <si>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中通快运单号:</t>
  </si>
  <si>
    <t>800188205979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</si>
  <si>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</si>
  <si>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</si>
  <si>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</si>
  <si>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</si>
  <si>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</si>
  <si>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</si>
  <si>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</si>
  <si>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</si>
  <si>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</si>
  <si>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</si>
  <si>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</si>
  <si>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</si>
  <si>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</si>
  <si>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</si>
  <si>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</si>
  <si>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</si>
  <si>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</si>
  <si>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</si>
  <si>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</si>
  <si>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</si>
  <si>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</si>
  <si>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</si>
  <si>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</si>
  <si>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</si>
  <si>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>P26035922</t>
  </si>
  <si>
    <t xml:space="preserve">JJW-ST-003 </t>
  </si>
  <si>
    <t>S26032314</t>
  </si>
  <si>
    <t>3.20 预定单 款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</si>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</sst>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N13" sqref="N1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3" width="10.3666666666667" customWidth="1"/>
  </cols>
  <sheetData>
    <row r="1" ht="25.5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  <c r="M1" s="59"/>
    </row>
    <row r="2" ht="25.5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  <c r="M2" s="60"/>
    </row>
    <row r="3" ht="26" customHeight="1" spans="1:1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  <c r="M3" s="61"/>
    </row>
    <row r="4" ht="24" customHeight="1" spans="1:13">
      <c r="A4" s="26"/>
      <c r="B4" s="26"/>
      <c r="C4" s="27" t="s">
        <v>1</v>
      </c>
      <c r="D4" s="27"/>
      <c r="E4" s="28">
        <v>46106</v>
      </c>
      <c r="F4" s="28"/>
      <c r="G4" s="28"/>
      <c r="H4" s="28"/>
      <c r="I4" s="28"/>
      <c r="J4" s="28"/>
      <c r="K4" s="28"/>
      <c r="L4" s="28"/>
      <c r="M4" s="28"/>
    </row>
    <row r="5" ht="24" customHeight="1" spans="1:13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  <c r="M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3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  <c r="M7" s="36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f>30000*2</f>
        <v>60000</v>
      </c>
      <c r="G9" s="50">
        <f>+F9*0.02</f>
        <v>1200</v>
      </c>
      <c r="H9" s="50">
        <f>+F9+G9</f>
        <v>61200</v>
      </c>
      <c r="I9" s="66">
        <v>2</v>
      </c>
      <c r="J9" s="67">
        <f>K9-0.4</f>
        <v>8.82</v>
      </c>
      <c r="K9" s="68">
        <v>9.22</v>
      </c>
      <c r="L9" s="68" t="s">
        <v>33</v>
      </c>
      <c r="M9" s="69">
        <f>K9*I9</f>
        <v>18.44</v>
      </c>
    </row>
    <row r="10" ht="42" customHeight="1" spans="1:13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  <c r="M10" s="54"/>
    </row>
    <row r="11" ht="24" customHeight="1" spans="1:13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  <c r="M11" s="54"/>
    </row>
    <row r="12" ht="24" customHeight="1" spans="1:13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  <c r="M12" s="54"/>
    </row>
    <row r="13" ht="24" customHeight="1" spans="1:13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  <c r="M13" s="54"/>
    </row>
    <row r="14" ht="24" customHeight="1" spans="1:13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  <c r="M14" s="54"/>
    </row>
    <row r="15" ht="24" customHeight="1" spans="1:13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  <c r="M15" s="54"/>
    </row>
    <row r="16" ht="24" customHeight="1" spans="1:13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  <c r="M16" s="54"/>
    </row>
    <row r="17" ht="15" spans="1:13">
      <c r="A17" s="54" t="s">
        <v>34</v>
      </c>
      <c r="B17" s="54"/>
      <c r="C17" s="57"/>
      <c r="D17" s="55"/>
      <c r="E17" s="55"/>
      <c r="F17" s="58">
        <f>SUM(F9:F16)</f>
        <v>60000</v>
      </c>
      <c r="G17" s="58">
        <f>SUM(G9:G16)</f>
        <v>1200</v>
      </c>
      <c r="H17" s="58">
        <f>SUM(H9:H16)</f>
        <v>61200</v>
      </c>
      <c r="I17" s="70"/>
      <c r="J17" s="70">
        <f>SUM(J9:J16)</f>
        <v>8.82</v>
      </c>
      <c r="K17" s="70">
        <f>SUM(K9:K16)</f>
        <v>9.22</v>
      </c>
      <c r="L17" s="70" t="str">
        <f>+L9</f>
        <v>30*37*30</v>
      </c>
      <c r="M17" s="70">
        <f>+M9</f>
        <v>18.44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3.20 预定单 款</v>
      </c>
      <c r="C4" s="11"/>
    </row>
    <row r="5" s="1" customFormat="1" ht="41" customHeight="1" spans="1:3">
      <c r="A5" s="5" t="s">
        <v>40</v>
      </c>
      <c r="B5" s="12" t="str">
        <f>+箱单!B9</f>
        <v>JJW-ST-003 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+箱单!H17</f>
        <v>61200</v>
      </c>
      <c r="C7" s="14"/>
    </row>
    <row r="8" s="1" customFormat="1" ht="41" customHeight="1" spans="1:3">
      <c r="A8" s="5" t="s">
        <v>45</v>
      </c>
      <c r="B8" s="12" t="str">
        <f>+箱单!L17</f>
        <v>30*37*30</v>
      </c>
      <c r="C8" s="16" t="s">
        <v>46</v>
      </c>
    </row>
    <row r="9" s="1" customFormat="1" ht="41" customHeight="1" spans="1:3">
      <c r="A9" s="5" t="s">
        <v>47</v>
      </c>
      <c r="B9" s="17">
        <f>+箱单!K17</f>
        <v>9.22</v>
      </c>
      <c r="C9" s="18" t="s">
        <v>48</v>
      </c>
    </row>
    <row r="10" s="1" customFormat="1" ht="41" customHeight="1" spans="1:3">
      <c r="A10" s="5" t="s">
        <v>49</v>
      </c>
      <c r="B10" s="10">
        <f>箱单!J17</f>
        <v>8.82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2026-03-25T09:59:20Z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