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<sst xmlns="http://schemas.openxmlformats.org/spreadsheetml/2006/main" count="57" uniqueCount="54">
  <si>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</si>
  <si>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</si>
  <si>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</si>
  <si>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邮政快递：</t>
    </r>
    <r>
      <rPr>
        <b/>
        <sz val="11"/>
        <color rgb="FFFF0000"/>
        <rFont val="Calibri"/>
        <charset val="0"/>
      </rPr>
      <t>8436372325513</t>
    </r>
    <r>
      <rPr>
        <b/>
        <sz val="11"/>
        <color rgb="FFFF0000"/>
        <rFont val="宋体"/>
        <charset val="0"/>
      </rPr>
      <t>，中通快递：73700957442440</t>
    </r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</si>
  <si>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</si>
  <si>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</si>
  <si>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</si>
  <si>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</si>
  <si>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</si>
  <si>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</si>
  <si>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</si>
  <si>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</si>
  <si>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</si>
  <si>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</si>
  <si>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</si>
  <si>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</si>
  <si>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</si>
  <si>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</si>
  <si>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</si>
  <si>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</si>
  <si>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</si>
  <si>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</si>
  <si>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</si>
  <si>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</si>
  <si>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</si>
  <si>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</si>
  <si>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</si>
  <si>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P26037269</t>
  </si>
  <si>
    <t xml:space="preserve">JJW-ST-003 </t>
  </si>
  <si>
    <t>S26032815</t>
  </si>
  <si>
    <t>170748 款，1669，
174069 款，332</t>
  </si>
  <si>
    <t>20.5CM</t>
  </si>
  <si>
    <t>21*37*30</t>
  </si>
  <si>
    <t>P26037787</t>
  </si>
  <si>
    <t>S26033056</t>
  </si>
  <si>
    <t>170475 150827 款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</si>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</sst>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8" fillId="2" borderId="14" xfId="0" applyNumberFormat="1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1" fillId="2" borderId="14" xfId="0" applyFont="1" applyFill="1" applyBorder="1" applyAlignment="1" applyProtection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8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8" fontId="14" fillId="0" borderId="14" xfId="49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5" fillId="0" borderId="14" xfId="0" applyFont="1" applyFill="1" applyBorder="1" applyAlignment="1" applyProtection="1">
      <alignment horizontal="center" vertical="center" shrinkToFit="1"/>
    </xf>
    <xf numFmtId="0" fontId="25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46107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3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4" t="s">
        <v>12</v>
      </c>
      <c r="K7" s="64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5" t="s">
        <v>23</v>
      </c>
      <c r="J8" s="66" t="s">
        <v>24</v>
      </c>
      <c r="K8" s="66" t="s">
        <v>25</v>
      </c>
      <c r="L8" s="41" t="s">
        <v>26</v>
      </c>
    </row>
    <row r="9" s="19" customFormat="1" ht="42" customHeight="1" spans="1:12">
      <c r="A9" s="45" t="s">
        <v>27</v>
      </c>
      <c r="B9" s="46" t="s">
        <v>28</v>
      </c>
      <c r="C9" s="47" t="s">
        <v>29</v>
      </c>
      <c r="D9" s="48" t="s">
        <v>30</v>
      </c>
      <c r="E9" s="49" t="s">
        <v>31</v>
      </c>
      <c r="F9" s="50">
        <v>2001</v>
      </c>
      <c r="G9" s="51">
        <f>+F9*0.02</f>
        <v>40.02</v>
      </c>
      <c r="H9" s="51">
        <f>+F9+G9</f>
        <v>2041.02</v>
      </c>
      <c r="I9" s="67">
        <v>1</v>
      </c>
      <c r="J9" s="68">
        <f>K9-0.4</f>
        <v>6.73</v>
      </c>
      <c r="K9" s="69">
        <v>7.13</v>
      </c>
      <c r="L9" s="69" t="s">
        <v>32</v>
      </c>
    </row>
    <row r="10" s="19" customFormat="1" ht="42" customHeight="1" spans="1:12">
      <c r="A10" s="45" t="s">
        <v>33</v>
      </c>
      <c r="B10" s="46" t="s">
        <v>28</v>
      </c>
      <c r="C10" s="47" t="s">
        <v>34</v>
      </c>
      <c r="D10" s="48" t="s">
        <v>35</v>
      </c>
      <c r="E10" s="49" t="s">
        <v>31</v>
      </c>
      <c r="F10" s="50">
        <v>3715</v>
      </c>
      <c r="G10" s="51">
        <f>+F10*0.02</f>
        <v>74.3</v>
      </c>
      <c r="H10" s="51">
        <f>+F10+G10</f>
        <v>3789.3</v>
      </c>
      <c r="I10" s="67">
        <v>1</v>
      </c>
      <c r="J10" s="68">
        <f>K10-0.13</f>
        <v>1.09</v>
      </c>
      <c r="K10" s="70">
        <v>1.22</v>
      </c>
      <c r="L10" s="70" t="s">
        <v>36</v>
      </c>
    </row>
    <row r="11" ht="24" customHeight="1" spans="1:12">
      <c r="A11" s="52"/>
      <c r="B11" s="46"/>
      <c r="C11" s="53"/>
      <c r="D11" s="52"/>
      <c r="E11" s="52"/>
      <c r="F11" s="54"/>
      <c r="G11" s="55"/>
      <c r="H11" s="55"/>
      <c r="I11" s="55"/>
      <c r="J11" s="55"/>
      <c r="K11" s="69"/>
      <c r="L11" s="69"/>
    </row>
    <row r="12" ht="24" customHeight="1" spans="1:12">
      <c r="A12" s="52"/>
      <c r="B12" s="46"/>
      <c r="C12" s="53"/>
      <c r="D12" s="52"/>
      <c r="E12" s="52"/>
      <c r="F12" s="54"/>
      <c r="G12" s="56"/>
      <c r="H12" s="56"/>
      <c r="I12" s="56"/>
      <c r="J12" s="56"/>
      <c r="K12" s="69"/>
      <c r="L12" s="69"/>
    </row>
    <row r="13" ht="24" customHeight="1" spans="1:12">
      <c r="A13" s="52"/>
      <c r="B13" s="46"/>
      <c r="C13" s="53"/>
      <c r="D13" s="52"/>
      <c r="E13" s="52"/>
      <c r="F13" s="54"/>
      <c r="G13" s="56"/>
      <c r="H13" s="56"/>
      <c r="I13" s="56"/>
      <c r="J13" s="56"/>
      <c r="K13" s="69"/>
      <c r="L13" s="69"/>
    </row>
    <row r="14" ht="24" customHeight="1" spans="1:12">
      <c r="A14" s="54"/>
      <c r="B14" s="46"/>
      <c r="C14" s="53"/>
      <c r="D14" s="52"/>
      <c r="E14" s="52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46"/>
      <c r="C15" s="53"/>
      <c r="D15" s="52"/>
      <c r="E15" s="52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7"/>
      <c r="C16" s="53"/>
      <c r="D16" s="52"/>
      <c r="E16" s="52"/>
      <c r="F16" s="54"/>
      <c r="G16" s="56"/>
      <c r="H16" s="56"/>
      <c r="I16" s="56"/>
      <c r="J16" s="56"/>
      <c r="K16" s="56"/>
      <c r="L16" s="55"/>
    </row>
    <row r="17" ht="15" spans="1:12">
      <c r="A17" s="55" t="s">
        <v>37</v>
      </c>
      <c r="B17" s="55"/>
      <c r="C17" s="58"/>
      <c r="D17" s="56"/>
      <c r="E17" s="56"/>
      <c r="F17" s="59">
        <f>SUM(F9:F16)</f>
        <v>5716</v>
      </c>
      <c r="G17" s="59">
        <f>SUM(G9:G16)</f>
        <v>114.32</v>
      </c>
      <c r="H17" s="59">
        <f>SUM(H9:H16)</f>
        <v>5830.32</v>
      </c>
      <c r="I17" s="71"/>
      <c r="J17" s="71">
        <f>SUM(J9:J16)</f>
        <v>7.82</v>
      </c>
      <c r="K17" s="71">
        <f>SUM(K9:K16)</f>
        <v>8.35</v>
      </c>
      <c r="L17" s="71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38</v>
      </c>
      <c r="B2" s="6"/>
      <c r="C2" s="7"/>
    </row>
    <row r="3" s="1" customFormat="1" ht="41" customHeight="1" spans="1:3">
      <c r="A3" s="5" t="s">
        <v>39</v>
      </c>
      <c r="B3" s="8" t="s">
        <v>40</v>
      </c>
      <c r="C3" s="9" t="s">
        <v>41</v>
      </c>
    </row>
    <row r="4" s="1" customFormat="1" ht="41" customHeight="1" spans="1:3">
      <c r="A4" s="5" t="s">
        <v>42</v>
      </c>
      <c r="B4" s="10" t="str">
        <f>+箱单!D9</f>
        <v>170748 款，1669，
174069 款，332</v>
      </c>
      <c r="C4" s="11"/>
    </row>
    <row r="5" s="1" customFormat="1" ht="41" customHeight="1" spans="1:3">
      <c r="A5" s="5" t="s">
        <v>43</v>
      </c>
      <c r="B5" s="12" t="str">
        <f>+箱单!B9</f>
        <v>JJW-ST-003 </v>
      </c>
      <c r="C5" s="13" t="s">
        <v>44</v>
      </c>
    </row>
    <row r="6" s="1" customFormat="1" ht="41" customHeight="1" spans="1:3">
      <c r="A6" s="5" t="s">
        <v>45</v>
      </c>
      <c r="B6" s="10" t="s">
        <v>46</v>
      </c>
      <c r="C6" s="14" t="str">
        <f>[1]箱单!I7</f>
        <v>1/1</v>
      </c>
    </row>
    <row r="7" s="1" customFormat="1" ht="41" customHeight="1" spans="1:3">
      <c r="A7" s="5" t="s">
        <v>47</v>
      </c>
      <c r="B7" s="15">
        <f>+箱单!H17</f>
        <v>5830.32</v>
      </c>
      <c r="C7" s="14"/>
    </row>
    <row r="8" s="1" customFormat="1" ht="41" customHeight="1" spans="1:3">
      <c r="A8" s="5" t="s">
        <v>48</v>
      </c>
      <c r="B8" s="12" t="str">
        <f>+箱单!L17</f>
        <v>21*37*30</v>
      </c>
      <c r="C8" s="16" t="s">
        <v>49</v>
      </c>
    </row>
    <row r="9" s="1" customFormat="1" ht="41" customHeight="1" spans="1:3">
      <c r="A9" s="5" t="s">
        <v>50</v>
      </c>
      <c r="B9" s="17">
        <f>+箱单!K17</f>
        <v>8.35</v>
      </c>
      <c r="C9" s="18" t="s">
        <v>51</v>
      </c>
    </row>
    <row r="10" s="1" customFormat="1" ht="41" customHeight="1" spans="1:3">
      <c r="A10" s="5" t="s">
        <v>52</v>
      </c>
      <c r="B10" s="10">
        <f>箱单!J17</f>
        <v>7.82</v>
      </c>
      <c r="C10" s="18"/>
    </row>
    <row r="11" s="1" customFormat="1" ht="41" customHeight="1" spans="1:3">
      <c r="A11" s="5" t="s">
        <v>53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2026-03-26T10:23:16Z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