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<sst xmlns="http://schemas.openxmlformats.org/spreadsheetml/2006/main" count="56" uniqueCount="53">
  <si>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</si>
  <si>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</si>
  <si>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</si>
  <si>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73701725478134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</si>
  <si>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</si>
  <si>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</si>
  <si>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</si>
  <si>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</si>
  <si>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</si>
  <si>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</si>
  <si>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</si>
  <si>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</si>
  <si>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</si>
  <si>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</si>
  <si>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</si>
  <si>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</si>
  <si>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</si>
  <si>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</si>
  <si>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</si>
  <si>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</si>
  <si>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</si>
  <si>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</si>
  <si>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</si>
  <si>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</si>
  <si>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</si>
  <si>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</si>
  <si>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</si>
  <si>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P26039229</t>
  </si>
  <si>
    <t xml:space="preserve">JJW-ST-003 </t>
  </si>
  <si>
    <t>S26033608</t>
  </si>
  <si>
    <t>198912 第三批 吴林霞样衣 款</t>
  </si>
  <si>
    <t>20.5CM</t>
  </si>
  <si>
    <t>泡泡袋装</t>
  </si>
  <si>
    <t>P26039256</t>
  </si>
  <si>
    <t>S26033622</t>
  </si>
  <si>
    <t>198912 第五批 吴林霞样衣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</si>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</sst>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4" fillId="0" borderId="9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4" fillId="0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</v>
      </c>
      <c r="G9" s="50">
        <f>+F9*0.02</f>
        <v>2</v>
      </c>
      <c r="H9" s="50">
        <f>+F9+G9</f>
        <v>102</v>
      </c>
      <c r="I9" s="66">
        <v>1</v>
      </c>
      <c r="J9" s="67"/>
      <c r="K9" s="68">
        <v>0.08</v>
      </c>
      <c r="L9" s="69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100</v>
      </c>
      <c r="G10" s="50">
        <f>+F10*0.02</f>
        <v>2</v>
      </c>
      <c r="H10" s="50">
        <f>+F10+G10</f>
        <v>102</v>
      </c>
      <c r="I10" s="70"/>
      <c r="J10" s="67"/>
      <c r="K10" s="71"/>
      <c r="L10" s="69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1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3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24" customHeight="1" spans="1:12">
      <c r="A15" s="53"/>
      <c r="B15" s="55"/>
      <c r="C15" s="52"/>
      <c r="D15" s="51"/>
      <c r="E15" s="51"/>
      <c r="F15" s="53"/>
      <c r="G15" s="54"/>
      <c r="H15" s="54"/>
      <c r="I15" s="54"/>
      <c r="J15" s="54"/>
      <c r="K15" s="54"/>
      <c r="L15" s="56"/>
    </row>
    <row r="16" ht="15" spans="1:12">
      <c r="A16" s="56" t="s">
        <v>36</v>
      </c>
      <c r="B16" s="56"/>
      <c r="C16" s="57"/>
      <c r="D16" s="54"/>
      <c r="E16" s="54"/>
      <c r="F16" s="58">
        <f>SUM(F9:F15)</f>
        <v>200</v>
      </c>
      <c r="G16" s="58">
        <f>SUM(G9:G15)</f>
        <v>4</v>
      </c>
      <c r="H16" s="58">
        <f>SUM(H9:H15)</f>
        <v>204</v>
      </c>
      <c r="I16" s="72"/>
      <c r="J16" s="72">
        <f>SUM(J9:J15)</f>
        <v>0</v>
      </c>
      <c r="K16" s="72">
        <f>SUM(K9:K15)</f>
        <v>0.08</v>
      </c>
      <c r="L16" s="72" t="str">
        <f>+L9</f>
        <v>泡泡袋装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198912 第三批 吴林霞样衣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+箱单!H16</f>
        <v>204</v>
      </c>
      <c r="C7" s="14"/>
    </row>
    <row r="8" s="1" customFormat="1" ht="41" customHeight="1" spans="1:3">
      <c r="A8" s="5" t="s">
        <v>47</v>
      </c>
      <c r="B8" s="12" t="str">
        <f>+箱单!L16</f>
        <v>泡泡袋装</v>
      </c>
      <c r="C8" s="16" t="s">
        <v>48</v>
      </c>
    </row>
    <row r="9" s="1" customFormat="1" ht="41" customHeight="1" spans="1:3">
      <c r="A9" s="5" t="s">
        <v>49</v>
      </c>
      <c r="B9" s="17">
        <f>+箱单!K16</f>
        <v>0.08</v>
      </c>
      <c r="C9" s="18" t="s">
        <v>50</v>
      </c>
    </row>
    <row r="10" s="1" customFormat="1" ht="41" customHeight="1" spans="1:3">
      <c r="A10" s="5" t="s">
        <v>51</v>
      </c>
      <c r="B10" s="10">
        <f>箱单!J16</f>
        <v>0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2026-03-31T09:16:40Z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