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Sheet1!$A$7:$K$18</definedName>
    <definedName name="Ext">[1]LUT!$G$2</definedName>
    <definedName name="Gender">[1]LUT!$I$1:$BI$1</definedName>
    <definedName name="_xlnm.Print_Area" localSheetId="0">Sheet1!$A$1:$K$16</definedName>
  </definedNames>
  <calcPr calcId="144525"/>
</workbook>
</file>

<file path=xl/sharedStrings.xml><?xml version="1.0" encoding="utf-8"?>
<sst xmlns="http://schemas.openxmlformats.org/spreadsheetml/2006/main" count="48" uniqueCount="43">
  <si>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</si>
  <si>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</si>
  <si>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</si>
  <si>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</si>
  <si>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顺丰：SF1565458078953</t>
  </si>
  <si>
    <t>收件地址：Amy，13102202529，天津市和平区曲阜道38号中国人寿金融中心第25层，文嘉服装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</si>
  <si>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</si>
  <si>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</si>
  <si>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</si>
  <si>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</si>
  <si>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</si>
  <si>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</si>
  <si>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</si>
  <si>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</si>
  <si>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</si>
  <si>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</si>
  <si>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</si>
  <si>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</si>
  <si>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</si>
  <si>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</si>
  <si>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</si>
  <si>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</si>
  <si>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</si>
  <si>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</si>
  <si>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</si>
  <si>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</si>
  <si>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</si>
  <si>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</si>
  <si>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RTJWJZH019</t>
  </si>
  <si>
    <t>MRZCALL062-米黄色吊粒-21CM，2085</t>
  </si>
  <si>
    <t>27061，1175/122/712/01 款，350，抽样：5
27061，1175/122/712/02 款，791，抽样：10
27061，1175/122/712/03 款，666，抽样：5
27061，1175/122/712/04 款，278，抽样：5
文嘉款号：25-ZH-P-155</t>
  </si>
  <si>
    <t>21*37*15</t>
  </si>
  <si>
    <t>MRZCALL062-米黄色吊粒-21CM，1576</t>
  </si>
  <si>
    <t>27062，1175/579/712/01 款，233，抽样：5
27062，1175/579/712/02 款，582，抽样：10
27062，1175/579/712/03 款，549，抽样：5
27062，1175/579/712/04 款，212，抽样：5
文嘉款号：25-ZH-T-153</t>
  </si>
  <si>
    <t>MRZCALL062-米黄色吊粒-21CM，1544</t>
  </si>
  <si>
    <t>27059，1178/121/712/01 款，278，抽样：5
27059，1178/121/712/02 款，541，抽样：10
27059，1178/121/712/03 款，493，抽样：5
27059，1178/121/712/04 款，232，抽样：5
文嘉款号：25-ZH-D-161</t>
  </si>
  <si>
    <t>MRZCALL062-米黄色吊粒-21CM，1270</t>
  </si>
  <si>
    <t>27060，1178/434/712/01 款，187，抽样：5
27060，1178/434/712/02 款，530，抽样：10
27060，1178/434/712/03 款，405，抽样：5
27060，1178/434/712/04 款，148，抽样：5
文嘉款号：25-ZH-R-162</t>
  </si>
  <si>
    <t xml:space="preserve">MRZCALL062-米黄色吊粒-21CM，1546
</t>
  </si>
  <si>
    <t>27063，1180/120/712/01 款，187，抽样：5
27063，1180/120/712/02 款，664，抽样：10
27063，1180/120/712/03 款，508，抽样：5
27063，1180/120/712/04 款，187，抽样：5
文嘉款号：25-ZH-T-170</t>
  </si>
  <si>
    <t>MRZCALL062-米黄色吊粒-21CM，2055</t>
  </si>
  <si>
    <t>27064，1180/123/712/01 款，268，抽样：5
27064，1180/123/712/02 款，863，抽样：10
27064，1180/123/712/03 款，676，抽样：5
27064，1180/123/712/04 款，248，抽样：5
文嘉款号：24-ZH-SH-35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</si>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</sst>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14" fillId="2" borderId="6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view="pageBreakPreview" zoomScale="115" zoomScaleNormal="100" topLeftCell="A12" workbookViewId="0">
      <selection activeCell="H9" sqref="H9:H14"/>
    </sheetView>
  </sheetViews>
  <sheetFormatPr defaultColWidth="18" defaultRowHeight="26.25"/>
  <cols>
    <col min="1" max="1" width="16.075" style="4" customWidth="1"/>
    <col min="2" max="2" width="23.1583333333333" style="4" customWidth="1"/>
    <col min="3" max="3" width="27.825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46107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</row>
    <row r="9" s="4" customFormat="1" ht="110" customHeight="1" spans="1:11">
      <c r="A9" s="29" t="s">
        <v>28</v>
      </c>
      <c r="B9" s="29" t="s">
        <v>29</v>
      </c>
      <c r="C9" s="30" t="s">
        <v>30</v>
      </c>
      <c r="D9" s="31">
        <f>350+791+666+278</f>
        <v>2085</v>
      </c>
      <c r="E9" s="32">
        <f>+D9*0.05</f>
        <v>104.25</v>
      </c>
      <c r="F9" s="32">
        <f>+D9+E9</f>
        <v>2189.25</v>
      </c>
      <c r="G9" s="33">
        <v>1</v>
      </c>
      <c r="H9" s="33">
        <f>I9-0.3</f>
        <v>1.94</v>
      </c>
      <c r="I9" s="42">
        <v>2.24</v>
      </c>
      <c r="J9" s="42" t="s">
        <v>31</v>
      </c>
      <c r="K9" s="33">
        <v>0.012</v>
      </c>
    </row>
    <row r="10" s="4" customFormat="1" ht="110" customHeight="1" spans="1:11">
      <c r="A10" s="29" t="s">
        <v>28</v>
      </c>
      <c r="B10" s="29" t="s">
        <v>32</v>
      </c>
      <c r="C10" s="30" t="s">
        <v>33</v>
      </c>
      <c r="D10" s="31">
        <f>233+582+549+212</f>
        <v>1576</v>
      </c>
      <c r="E10" s="32">
        <f>D10*0.05</f>
        <v>78.8</v>
      </c>
      <c r="F10" s="32">
        <f>D10+E10</f>
        <v>1654.8</v>
      </c>
      <c r="G10" s="34"/>
      <c r="H10" s="34"/>
      <c r="I10" s="43"/>
      <c r="J10" s="43"/>
      <c r="K10" s="34"/>
    </row>
    <row r="11" s="4" customFormat="1" ht="110" customHeight="1" spans="1:11">
      <c r="A11" s="29" t="s">
        <v>28</v>
      </c>
      <c r="B11" s="29" t="s">
        <v>34</v>
      </c>
      <c r="C11" s="30" t="s">
        <v>35</v>
      </c>
      <c r="D11" s="31">
        <f>278+541+493+232</f>
        <v>1544</v>
      </c>
      <c r="E11" s="32">
        <f>D11*0.05</f>
        <v>77.2</v>
      </c>
      <c r="F11" s="32">
        <f>D11+E11</f>
        <v>1621.2</v>
      </c>
      <c r="G11" s="34"/>
      <c r="H11" s="34"/>
      <c r="I11" s="43"/>
      <c r="J11" s="43"/>
      <c r="K11" s="34"/>
    </row>
    <row r="12" s="4" customFormat="1" ht="110" customHeight="1" spans="1:11">
      <c r="A12" s="29" t="s">
        <v>28</v>
      </c>
      <c r="B12" s="29" t="s">
        <v>36</v>
      </c>
      <c r="C12" s="30" t="s">
        <v>37</v>
      </c>
      <c r="D12" s="31">
        <f>187+530+405+148</f>
        <v>1270</v>
      </c>
      <c r="E12" s="32">
        <f>D12*0.05</f>
        <v>63.5</v>
      </c>
      <c r="F12" s="32">
        <f>D12+E12</f>
        <v>1333.5</v>
      </c>
      <c r="G12" s="34"/>
      <c r="H12" s="34"/>
      <c r="I12" s="43"/>
      <c r="J12" s="43"/>
      <c r="K12" s="34"/>
    </row>
    <row r="13" s="4" customFormat="1" ht="110" customHeight="1" spans="1:11">
      <c r="A13" s="29" t="s">
        <v>28</v>
      </c>
      <c r="B13" s="29" t="s">
        <v>38</v>
      </c>
      <c r="C13" s="30" t="s">
        <v>39</v>
      </c>
      <c r="D13" s="31">
        <f>187+664+508+187</f>
        <v>1546</v>
      </c>
      <c r="E13" s="32">
        <f>D13*0.05</f>
        <v>77.3</v>
      </c>
      <c r="F13" s="32">
        <f>D13+E13</f>
        <v>1623.3</v>
      </c>
      <c r="G13" s="34"/>
      <c r="H13" s="34"/>
      <c r="I13" s="43"/>
      <c r="J13" s="43"/>
      <c r="K13" s="34"/>
    </row>
    <row r="14" s="4" customFormat="1" ht="110" customHeight="1" spans="1:11">
      <c r="A14" s="29" t="s">
        <v>28</v>
      </c>
      <c r="B14" s="29" t="s">
        <v>40</v>
      </c>
      <c r="C14" s="30" t="s">
        <v>41</v>
      </c>
      <c r="D14" s="31">
        <f>268+863+676+248</f>
        <v>2055</v>
      </c>
      <c r="E14" s="32">
        <f>D14*0.05</f>
        <v>102.75</v>
      </c>
      <c r="F14" s="32">
        <f>D14+E14</f>
        <v>2157.75</v>
      </c>
      <c r="G14" s="34"/>
      <c r="H14" s="34"/>
      <c r="I14" s="44"/>
      <c r="J14" s="44"/>
      <c r="K14" s="34"/>
    </row>
    <row r="15" s="4" customFormat="1" ht="37" customHeight="1" spans="1:11">
      <c r="A15" s="30"/>
      <c r="B15" s="30"/>
      <c r="C15" s="35"/>
      <c r="D15" s="36"/>
      <c r="E15" s="32"/>
      <c r="F15" s="32"/>
      <c r="G15" s="37"/>
      <c r="H15" s="37"/>
      <c r="I15" s="45"/>
      <c r="J15" s="45"/>
      <c r="K15" s="45"/>
    </row>
    <row r="16" ht="47" customHeight="1" spans="1:11">
      <c r="A16" s="38" t="s">
        <v>42</v>
      </c>
      <c r="B16" s="39"/>
      <c r="C16" s="39"/>
      <c r="D16" s="40">
        <f>SUM(D9:D15)</f>
        <v>10076</v>
      </c>
      <c r="E16" s="40">
        <f>SUM(E9:E15)</f>
        <v>503.8</v>
      </c>
      <c r="F16" s="40">
        <f>SUM(F9:F15)</f>
        <v>10579.8</v>
      </c>
      <c r="G16" s="40">
        <f>SUM(G9:G15)</f>
        <v>1</v>
      </c>
      <c r="H16" s="40"/>
      <c r="I16" s="40"/>
      <c r="J16" s="40"/>
      <c r="K16" s="40"/>
    </row>
  </sheetData>
  <autoFilter ref="A7:K18">
    <extLst/>
  </autoFilter>
  <mergeCells count="12">
    <mergeCell ref="A1:K1"/>
    <mergeCell ref="A2:K2"/>
    <mergeCell ref="A3:C3"/>
    <mergeCell ref="D3:K3"/>
    <mergeCell ref="D4:K4"/>
    <mergeCell ref="D5:K5"/>
    <mergeCell ref="G9:G14"/>
    <mergeCell ref="H9:H14"/>
    <mergeCell ref="I9:I14"/>
    <mergeCell ref="J9:J14"/>
    <mergeCell ref="K9:K14"/>
    <mergeCell ref="A4:C5"/>
  </mergeCells>
  <pageMargins left="0.747916666666667" right="0" top="0" bottom="0" header="0.298611111111111" footer="0.298611111111111"/>
  <pageSetup paperSize="9" scale="5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2026-03-26T10:21:14Z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